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2018" sheetId="1" r:id="rId1"/>
  </sheets>
  <definedNames>
    <definedName name="b" localSheetId="0">'2018'!$A$3</definedName>
    <definedName name="d" localSheetId="0">'2018'!$A$59</definedName>
    <definedName name="e" localSheetId="0">'2018'!$A$78</definedName>
    <definedName name="f" localSheetId="0">'2018'!$A$95</definedName>
    <definedName name="g" localSheetId="0">'2018'!$A$106</definedName>
    <definedName name="_xlnm.Print_Area" localSheetId="0">'2018'!$A$1:$K$115</definedName>
  </definedNames>
  <calcPr fullCalcOnLoad="1"/>
</workbook>
</file>

<file path=xl/sharedStrings.xml><?xml version="1.0" encoding="utf-8"?>
<sst xmlns="http://schemas.openxmlformats.org/spreadsheetml/2006/main" count="309" uniqueCount="170">
  <si>
    <t>審判部</t>
  </si>
  <si>
    <t>名　　　称</t>
  </si>
  <si>
    <t>佐賀県</t>
  </si>
  <si>
    <t>九　　州</t>
  </si>
  <si>
    <t>全　　国</t>
  </si>
  <si>
    <t>開催地</t>
  </si>
  <si>
    <t>期日</t>
  </si>
  <si>
    <t>摘要</t>
  </si>
  <si>
    <t>審判講習会</t>
  </si>
  <si>
    <t>佐賀市</t>
  </si>
  <si>
    <t>春季</t>
  </si>
  <si>
    <t>岡山県</t>
  </si>
  <si>
    <t>3/3～4</t>
  </si>
  <si>
    <t>審判員技術
指導員講習会</t>
  </si>
  <si>
    <t>埼玉県</t>
  </si>
  <si>
    <t>2/23～25</t>
  </si>
  <si>
    <t>審判員技術
研修員講習会</t>
  </si>
  <si>
    <t>鹿島市</t>
  </si>
  <si>
    <t>秋季</t>
  </si>
  <si>
    <t>佐賀県
（武雄市）</t>
  </si>
  <si>
    <t>3/16～18</t>
  </si>
  <si>
    <t>九州ブロック
審判講習会</t>
  </si>
  <si>
    <t>審判員養成講座</t>
  </si>
  <si>
    <t>武雄市</t>
  </si>
  <si>
    <t>1/28、2/4</t>
  </si>
  <si>
    <t>一般の部（1/2）</t>
  </si>
  <si>
    <t>大会等名</t>
  </si>
  <si>
    <t>区分</t>
  </si>
  <si>
    <t>佐賀県大会</t>
  </si>
  <si>
    <t>九州大会</t>
  </si>
  <si>
    <t>全国大会</t>
  </si>
  <si>
    <t>（西日本大会を含む。）</t>
  </si>
  <si>
    <t>締切日</t>
  </si>
  <si>
    <t>　Ａ級</t>
  </si>
  <si>
    <t>A級</t>
  </si>
  <si>
    <t>唐津・西松浦</t>
  </si>
  <si>
    <t>3/31～4/7</t>
  </si>
  <si>
    <t>鹿児島県</t>
  </si>
  <si>
    <t>4/28～29</t>
  </si>
  <si>
    <t>伊万里･唐津・
佐賀市</t>
  </si>
  <si>
    <t>7/14～28</t>
  </si>
  <si>
    <t>山形県</t>
  </si>
  <si>
    <t>9/7～12</t>
  </si>
  <si>
    <t>佐賀市</t>
  </si>
  <si>
    <t>8/25～9/1</t>
  </si>
  <si>
    <t>長崎県</t>
  </si>
  <si>
    <t>11/2～5</t>
  </si>
  <si>
    <t>北九州</t>
  </si>
  <si>
    <t>11/16～19</t>
  </si>
  <si>
    <t>　Ｂ級（一部）・Ｃ級（二部）</t>
  </si>
  <si>
    <t>一部</t>
  </si>
  <si>
    <t>神埼</t>
  </si>
  <si>
    <t>3/17～25</t>
  </si>
  <si>
    <t>宮崎県</t>
  </si>
  <si>
    <t>5/18～21</t>
  </si>
  <si>
    <t>二部</t>
  </si>
  <si>
    <t>多久・唐津</t>
  </si>
  <si>
    <t>3/24～31</t>
  </si>
  <si>
    <t>鳥取県</t>
  </si>
  <si>
    <t>6/8～11</t>
  </si>
  <si>
    <t>鳥栖</t>
  </si>
  <si>
    <t>5/5～12</t>
  </si>
  <si>
    <t>大分県</t>
  </si>
  <si>
    <t>奈良県</t>
  </si>
  <si>
    <t>10/19～22</t>
  </si>
  <si>
    <t>鹿島・藤津</t>
  </si>
  <si>
    <t>5/6～13</t>
  </si>
  <si>
    <t>福岡県</t>
  </si>
  <si>
    <t>新潟県</t>
  </si>
  <si>
    <t>9/28～10/1</t>
  </si>
  <si>
    <t>　フリー</t>
  </si>
  <si>
    <t>フリー</t>
  </si>
  <si>
    <t>6/17～24</t>
  </si>
  <si>
    <t>8/17～19</t>
  </si>
  <si>
    <t>福井県</t>
  </si>
  <si>
    <t>10/5～8</t>
  </si>
  <si>
    <t>（福井しあわせ元気国体）</t>
  </si>
  <si>
    <t>佐賀市　ほか</t>
  </si>
  <si>
    <t>9/15～17</t>
  </si>
  <si>
    <t>10/27～</t>
  </si>
  <si>
    <t>一般の部（2/2）</t>
  </si>
  <si>
    <t>　成年</t>
  </si>
  <si>
    <t>成年</t>
  </si>
  <si>
    <t>6/9～16</t>
  </si>
  <si>
    <t>宮崎県</t>
  </si>
  <si>
    <t>北海道</t>
  </si>
  <si>
    <t>9/14～18</t>
  </si>
  <si>
    <t>鳥栖</t>
  </si>
  <si>
    <t>7/28～29</t>
  </si>
  <si>
    <t>沖縄県</t>
  </si>
  <si>
    <t>10/13～14</t>
  </si>
  <si>
    <t>　実年</t>
  </si>
  <si>
    <t>実年</t>
  </si>
  <si>
    <t>武雄・杵島</t>
  </si>
  <si>
    <t>4/14～21</t>
  </si>
  <si>
    <t>岡山県</t>
  </si>
  <si>
    <t>6/1～4</t>
  </si>
  <si>
    <t>岡山県</t>
  </si>
  <si>
    <t>全）10/20～22
西）8/25～27</t>
  </si>
  <si>
    <t>全）8/12
西）7/1</t>
  </si>
  <si>
    <t>小城</t>
  </si>
  <si>
    <t>9/22～23</t>
  </si>
  <si>
    <t>熊本県</t>
  </si>
  <si>
    <t>11/24～25</t>
  </si>
  <si>
    <t>　その他</t>
  </si>
  <si>
    <t>一般A
一般B</t>
  </si>
  <si>
    <t>武雄・鹿島・
嬉野</t>
  </si>
  <si>
    <t>10/20～21</t>
  </si>
  <si>
    <t>少年部（中学生）</t>
  </si>
  <si>
    <t>佐賀県中学生大会</t>
  </si>
  <si>
    <t>少年</t>
  </si>
  <si>
    <t>佐賀市　ほか</t>
  </si>
  <si>
    <t>－</t>
  </si>
  <si>
    <t>県内13支部</t>
  </si>
  <si>
    <t>4/21～5/5</t>
  </si>
  <si>
    <t>大分県</t>
  </si>
  <si>
    <t>7/7～8</t>
  </si>
  <si>
    <t>神奈川県</t>
  </si>
  <si>
    <t>8/12～16</t>
  </si>
  <si>
    <t>北部ブロック</t>
  </si>
  <si>
    <t>7/29～30</t>
  </si>
  <si>
    <t>8/4～5</t>
  </si>
  <si>
    <t>広島県</t>
  </si>
  <si>
    <t>8/19～23</t>
  </si>
  <si>
    <t>佐賀フェスティバル</t>
  </si>
  <si>
    <t>佐賀市　ほか</t>
  </si>
  <si>
    <t>8/4～12</t>
  </si>
  <si>
    <t>全国野球振興会杯中学野球交流大会</t>
  </si>
  <si>
    <t>8/18～19</t>
  </si>
  <si>
    <t>唐津</t>
  </si>
  <si>
    <t>沖縄県</t>
  </si>
  <si>
    <t>静岡県</t>
  </si>
  <si>
    <t>H30/3/23～26</t>
  </si>
  <si>
    <t>11/3～18</t>
  </si>
  <si>
    <t>H30/3/24～25</t>
  </si>
  <si>
    <t>学童部（小学生）</t>
  </si>
  <si>
    <t>学童</t>
  </si>
  <si>
    <t>県内13支部</t>
  </si>
  <si>
    <t>開会式4/30</t>
  </si>
  <si>
    <t>東京都</t>
  </si>
  <si>
    <t>8/19～24</t>
  </si>
  <si>
    <t>5月上旬～7/1</t>
  </si>
  <si>
    <t>長崎県</t>
  </si>
  <si>
    <t>8/11～14</t>
  </si>
  <si>
    <t>福岡県</t>
  </si>
  <si>
    <t>第40回全国ｽﾎﾟｰﾂ少年団軟式野球交流大会
　※スポーツ少年団登録チームのみ</t>
  </si>
  <si>
    <t>佐賀県
（嬉野市）</t>
  </si>
  <si>
    <t>8/24～26</t>
  </si>
  <si>
    <t>長崎県</t>
  </si>
  <si>
    <t>7/28～31</t>
  </si>
  <si>
    <t>10/27～11/3</t>
  </si>
  <si>
    <t>還暦部</t>
  </si>
  <si>
    <t>還暦</t>
  </si>
  <si>
    <t>三養基</t>
  </si>
  <si>
    <t>伊万里</t>
  </si>
  <si>
    <t>5/19～26</t>
  </si>
  <si>
    <t>11/17～18</t>
  </si>
  <si>
    <t>佐賀</t>
  </si>
  <si>
    <t>10/27～28</t>
  </si>
  <si>
    <t>女子の部（中学生・小学生）</t>
  </si>
  <si>
    <t>中学生</t>
  </si>
  <si>
    <t>7/1（予定）</t>
  </si>
  <si>
    <t>熊本県</t>
  </si>
  <si>
    <t>小学生</t>
  </si>
  <si>
    <t>愛媛県</t>
  </si>
  <si>
    <t>8/8～13</t>
  </si>
  <si>
    <t>（佐賀県選抜チームを編成）</t>
  </si>
  <si>
    <t>中学生</t>
  </si>
  <si>
    <t>京都府</t>
  </si>
  <si>
    <t>7/27～8/1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</si>
</sst>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;[Red]\-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S明朝E"/>
      <family val="1"/>
    </font>
    <font>
      <sz val="6"/>
      <name val="ＭＳ Ｐゴシック"/>
      <family val="3"/>
    </font>
    <font>
      <sz val="7"/>
      <color indexed="8"/>
      <name val="HGS明朝E"/>
      <family val="1"/>
    </font>
    <font>
      <sz val="11"/>
      <color indexed="8"/>
      <name val="HGS明朝E"/>
      <family val="1"/>
    </font>
    <font>
      <sz val="12"/>
      <color indexed="8"/>
      <name val="HGS明朝E"/>
      <family val="1"/>
    </font>
    <font>
      <sz val="9"/>
      <color indexed="8"/>
      <name val="HGS明朝E"/>
      <family val="1"/>
    </font>
    <font>
      <sz val="10"/>
      <color indexed="8"/>
      <name val="HGS明朝E"/>
      <family val="1"/>
    </font>
    <font>
      <sz val="9"/>
      <name val="HGS明朝E"/>
      <family val="1"/>
    </font>
    <font>
      <sz val="10.5"/>
      <color indexed="8"/>
      <name val="HGS明朝E"/>
      <family val="1"/>
    </font>
    <font>
      <sz val="9"/>
      <color indexed="8"/>
      <name val="HGP明朝E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S明朝E"/>
      <family val="1"/>
    </font>
    <font>
      <sz val="7"/>
      <color theme="1"/>
      <name val="HGS明朝E"/>
      <family val="1"/>
    </font>
    <font>
      <sz val="11"/>
      <color theme="1"/>
      <name val="HGS明朝E"/>
      <family val="1"/>
    </font>
    <font>
      <sz val="12"/>
      <color rgb="FF000000"/>
      <name val="HGS明朝E"/>
      <family val="1"/>
    </font>
    <font>
      <sz val="12"/>
      <color theme="1"/>
      <name val="HGS明朝E"/>
      <family val="1"/>
    </font>
    <font>
      <sz val="9"/>
      <color rgb="FF000000"/>
      <name val="HGS明朝E"/>
      <family val="1"/>
    </font>
    <font>
      <sz val="9"/>
      <color theme="1"/>
      <name val="HGS明朝E"/>
      <family val="1"/>
    </font>
    <font>
      <sz val="10"/>
      <color theme="1"/>
      <name val="HGS明朝E"/>
      <family val="1"/>
    </font>
    <font>
      <sz val="10.5"/>
      <color theme="1"/>
      <name val="HGS明朝E"/>
      <family val="1"/>
    </font>
    <font>
      <sz val="9"/>
      <color rgb="FF000000"/>
      <name val="HGP明朝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176" fontId="45" fillId="33" borderId="0" xfId="0" applyNumberFormat="1" applyFont="1" applyFill="1" applyAlignment="1">
      <alignment horizontal="justify" vertical="center"/>
    </xf>
    <xf numFmtId="176" fontId="45" fillId="0" borderId="0" xfId="0" applyNumberFormat="1" applyFont="1" applyAlignment="1">
      <alignment vertical="center"/>
    </xf>
    <xf numFmtId="177" fontId="45" fillId="0" borderId="0" xfId="48" applyNumberFormat="1" applyFont="1" applyAlignment="1">
      <alignment vertical="center"/>
    </xf>
    <xf numFmtId="176" fontId="46" fillId="33" borderId="0" xfId="0" applyNumberFormat="1" applyFont="1" applyFill="1" applyAlignment="1">
      <alignment horizontal="justify" vertical="center"/>
    </xf>
    <xf numFmtId="176" fontId="47" fillId="33" borderId="0" xfId="0" applyNumberFormat="1" applyFont="1" applyFill="1" applyAlignment="1">
      <alignment vertical="center"/>
    </xf>
    <xf numFmtId="176" fontId="47" fillId="33" borderId="0" xfId="0" applyNumberFormat="1" applyFont="1" applyFill="1" applyAlignment="1">
      <alignment vertical="center" wrapText="1"/>
    </xf>
    <xf numFmtId="176" fontId="47" fillId="0" borderId="0" xfId="0" applyNumberFormat="1" applyFont="1" applyAlignment="1">
      <alignment vertical="center"/>
    </xf>
    <xf numFmtId="176" fontId="48" fillId="34" borderId="10" xfId="0" applyNumberFormat="1" applyFont="1" applyFill="1" applyBorder="1" applyAlignment="1">
      <alignment horizontal="left" vertical="center"/>
    </xf>
    <xf numFmtId="176" fontId="48" fillId="34" borderId="11" xfId="0" applyNumberFormat="1" applyFont="1" applyFill="1" applyBorder="1" applyAlignment="1">
      <alignment horizontal="left" vertical="center"/>
    </xf>
    <xf numFmtId="176" fontId="48" fillId="34" borderId="12" xfId="0" applyNumberFormat="1" applyFont="1" applyFill="1" applyBorder="1" applyAlignment="1">
      <alignment horizontal="left" vertical="center"/>
    </xf>
    <xf numFmtId="176" fontId="49" fillId="0" borderId="0" xfId="0" applyNumberFormat="1" applyFont="1" applyAlignment="1">
      <alignment vertical="center"/>
    </xf>
    <xf numFmtId="176" fontId="50" fillId="35" borderId="13" xfId="0" applyNumberFormat="1" applyFont="1" applyFill="1" applyBorder="1" applyAlignment="1">
      <alignment horizontal="center" vertical="center"/>
    </xf>
    <xf numFmtId="176" fontId="50" fillId="35" borderId="14" xfId="0" applyNumberFormat="1" applyFont="1" applyFill="1" applyBorder="1" applyAlignment="1">
      <alignment horizontal="center" vertical="center"/>
    </xf>
    <xf numFmtId="176" fontId="50" fillId="36" borderId="13" xfId="0" applyNumberFormat="1" applyFont="1" applyFill="1" applyBorder="1" applyAlignment="1">
      <alignment horizontal="center" vertical="center" wrapText="1"/>
    </xf>
    <xf numFmtId="176" fontId="50" fillId="36" borderId="15" xfId="0" applyNumberFormat="1" applyFont="1" applyFill="1" applyBorder="1" applyAlignment="1">
      <alignment horizontal="center" vertical="center" wrapText="1"/>
    </xf>
    <xf numFmtId="176" fontId="50" fillId="36" borderId="14" xfId="0" applyNumberFormat="1" applyFont="1" applyFill="1" applyBorder="1" applyAlignment="1">
      <alignment horizontal="center" vertical="center" wrapText="1"/>
    </xf>
    <xf numFmtId="176" fontId="50" fillId="37" borderId="13" xfId="0" applyNumberFormat="1" applyFont="1" applyFill="1" applyBorder="1" applyAlignment="1">
      <alignment horizontal="center" vertical="center" wrapText="1"/>
    </xf>
    <xf numFmtId="176" fontId="50" fillId="37" borderId="15" xfId="0" applyNumberFormat="1" applyFont="1" applyFill="1" applyBorder="1" applyAlignment="1">
      <alignment horizontal="center" vertical="center" wrapText="1"/>
    </xf>
    <xf numFmtId="176" fontId="50" fillId="37" borderId="14" xfId="0" applyNumberFormat="1" applyFont="1" applyFill="1" applyBorder="1" applyAlignment="1">
      <alignment horizontal="center" vertical="center" wrapText="1"/>
    </xf>
    <xf numFmtId="176" fontId="50" fillId="38" borderId="13" xfId="0" applyNumberFormat="1" applyFont="1" applyFill="1" applyBorder="1" applyAlignment="1">
      <alignment horizontal="center" vertical="center" wrapText="1"/>
    </xf>
    <xf numFmtId="176" fontId="50" fillId="38" borderId="15" xfId="0" applyNumberFormat="1" applyFont="1" applyFill="1" applyBorder="1" applyAlignment="1">
      <alignment horizontal="center" vertical="center" wrapText="1"/>
    </xf>
    <xf numFmtId="176" fontId="50" fillId="38" borderId="14" xfId="0" applyNumberFormat="1" applyFont="1" applyFill="1" applyBorder="1" applyAlignment="1">
      <alignment horizontal="center" vertical="center" wrapText="1"/>
    </xf>
    <xf numFmtId="176" fontId="50" fillId="35" borderId="16" xfId="0" applyNumberFormat="1" applyFont="1" applyFill="1" applyBorder="1" applyAlignment="1">
      <alignment horizontal="center" vertical="center"/>
    </xf>
    <xf numFmtId="176" fontId="50" fillId="35" borderId="17" xfId="0" applyNumberFormat="1" applyFont="1" applyFill="1" applyBorder="1" applyAlignment="1">
      <alignment horizontal="center" vertical="center"/>
    </xf>
    <xf numFmtId="176" fontId="50" fillId="36" borderId="16" xfId="0" applyNumberFormat="1" applyFont="1" applyFill="1" applyBorder="1" applyAlignment="1">
      <alignment horizontal="center" vertical="center" wrapText="1"/>
    </xf>
    <xf numFmtId="176" fontId="50" fillId="36" borderId="18" xfId="0" applyNumberFormat="1" applyFont="1" applyFill="1" applyBorder="1" applyAlignment="1">
      <alignment horizontal="center" vertical="center" wrapText="1"/>
    </xf>
    <xf numFmtId="176" fontId="50" fillId="36" borderId="17" xfId="0" applyNumberFormat="1" applyFont="1" applyFill="1" applyBorder="1" applyAlignment="1">
      <alignment horizontal="center" vertical="center" wrapText="1"/>
    </xf>
    <xf numFmtId="176" fontId="50" fillId="37" borderId="16" xfId="0" applyNumberFormat="1" applyFont="1" applyFill="1" applyBorder="1" applyAlignment="1">
      <alignment horizontal="center" vertical="center" wrapText="1"/>
    </xf>
    <xf numFmtId="176" fontId="50" fillId="37" borderId="18" xfId="0" applyNumberFormat="1" applyFont="1" applyFill="1" applyBorder="1" applyAlignment="1">
      <alignment horizontal="center" vertical="center" wrapText="1"/>
    </xf>
    <xf numFmtId="176" fontId="50" fillId="37" borderId="17" xfId="0" applyNumberFormat="1" applyFont="1" applyFill="1" applyBorder="1" applyAlignment="1">
      <alignment horizontal="center" vertical="center" wrapText="1"/>
    </xf>
    <xf numFmtId="176" fontId="50" fillId="38" borderId="16" xfId="0" applyNumberFormat="1" applyFont="1" applyFill="1" applyBorder="1" applyAlignment="1">
      <alignment horizontal="center" vertical="center" wrapText="1"/>
    </xf>
    <xf numFmtId="176" fontId="50" fillId="38" borderId="18" xfId="0" applyNumberFormat="1" applyFont="1" applyFill="1" applyBorder="1" applyAlignment="1">
      <alignment horizontal="center" vertical="center" wrapText="1"/>
    </xf>
    <xf numFmtId="176" fontId="50" fillId="38" borderId="17" xfId="0" applyNumberFormat="1" applyFont="1" applyFill="1" applyBorder="1" applyAlignment="1">
      <alignment horizontal="center" vertical="center" wrapText="1"/>
    </xf>
    <xf numFmtId="176" fontId="50" fillId="33" borderId="13" xfId="0" applyNumberFormat="1" applyFont="1" applyFill="1" applyBorder="1" applyAlignment="1">
      <alignment horizontal="left" vertical="center"/>
    </xf>
    <xf numFmtId="176" fontId="50" fillId="33" borderId="14" xfId="0" applyNumberFormat="1" applyFont="1" applyFill="1" applyBorder="1" applyAlignment="1">
      <alignment horizontal="left" vertical="center"/>
    </xf>
    <xf numFmtId="176" fontId="50" fillId="33" borderId="13" xfId="0" applyNumberFormat="1" applyFont="1" applyFill="1" applyBorder="1" applyAlignment="1">
      <alignment horizontal="left" vertical="center" wrapText="1"/>
    </xf>
    <xf numFmtId="176" fontId="50" fillId="33" borderId="15" xfId="0" applyNumberFormat="1" applyFont="1" applyFill="1" applyBorder="1" applyAlignment="1">
      <alignment horizontal="left" vertical="center" wrapText="1"/>
    </xf>
    <xf numFmtId="176" fontId="50" fillId="33" borderId="14" xfId="0" applyNumberFormat="1" applyFont="1" applyFill="1" applyBorder="1" applyAlignment="1">
      <alignment horizontal="left" vertical="center" wrapText="1"/>
    </xf>
    <xf numFmtId="176" fontId="50" fillId="0" borderId="13" xfId="0" applyNumberFormat="1" applyFont="1" applyFill="1" applyBorder="1" applyAlignment="1">
      <alignment horizontal="left" vertical="center" wrapText="1"/>
    </xf>
    <xf numFmtId="176" fontId="50" fillId="33" borderId="16" xfId="0" applyNumberFormat="1" applyFont="1" applyFill="1" applyBorder="1" applyAlignment="1">
      <alignment horizontal="left" vertical="center"/>
    </xf>
    <xf numFmtId="176" fontId="50" fillId="33" borderId="17" xfId="0" applyNumberFormat="1" applyFont="1" applyFill="1" applyBorder="1" applyAlignment="1">
      <alignment horizontal="left" vertical="center"/>
    </xf>
    <xf numFmtId="176" fontId="50" fillId="0" borderId="16" xfId="0" applyNumberFormat="1" applyFont="1" applyFill="1" applyBorder="1" applyAlignment="1">
      <alignment horizontal="left" vertical="center" wrapText="1"/>
    </xf>
    <xf numFmtId="176" fontId="50" fillId="33" borderId="18" xfId="0" applyNumberFormat="1" applyFont="1" applyFill="1" applyBorder="1" applyAlignment="1">
      <alignment horizontal="left" vertical="center" wrapText="1"/>
    </xf>
    <xf numFmtId="176" fontId="50" fillId="33" borderId="17" xfId="0" applyNumberFormat="1" applyFont="1" applyFill="1" applyBorder="1" applyAlignment="1">
      <alignment horizontal="left" vertical="center" wrapText="1"/>
    </xf>
    <xf numFmtId="176" fontId="50" fillId="33" borderId="16" xfId="0" applyNumberFormat="1" applyFont="1" applyFill="1" applyBorder="1" applyAlignment="1">
      <alignment horizontal="left" vertical="center" wrapText="1"/>
    </xf>
    <xf numFmtId="176" fontId="51" fillId="39" borderId="16" xfId="0" applyNumberFormat="1" applyFont="1" applyFill="1" applyBorder="1" applyAlignment="1">
      <alignment vertical="center" wrapText="1"/>
    </xf>
    <xf numFmtId="176" fontId="50" fillId="39" borderId="18" xfId="0" applyNumberFormat="1" applyFont="1" applyFill="1" applyBorder="1" applyAlignment="1">
      <alignment horizontal="left" vertical="center" wrapText="1"/>
    </xf>
    <xf numFmtId="176" fontId="50" fillId="39" borderId="17" xfId="0" applyNumberFormat="1" applyFont="1" applyFill="1" applyBorder="1" applyAlignment="1">
      <alignment horizontal="left" vertical="center" wrapText="1"/>
    </xf>
    <xf numFmtId="176" fontId="50" fillId="33" borderId="19" xfId="0" applyNumberFormat="1" applyFont="1" applyFill="1" applyBorder="1" applyAlignment="1">
      <alignment horizontal="left" vertical="center"/>
    </xf>
    <xf numFmtId="176" fontId="50" fillId="33" borderId="20" xfId="0" applyNumberFormat="1" applyFont="1" applyFill="1" applyBorder="1" applyAlignment="1">
      <alignment horizontal="left" vertical="center"/>
    </xf>
    <xf numFmtId="176" fontId="50" fillId="0" borderId="21" xfId="0" applyNumberFormat="1" applyFont="1" applyFill="1" applyBorder="1" applyAlignment="1">
      <alignment horizontal="left" vertical="center" wrapText="1"/>
    </xf>
    <xf numFmtId="176" fontId="50" fillId="33" borderId="22" xfId="0" applyNumberFormat="1" applyFont="1" applyFill="1" applyBorder="1" applyAlignment="1">
      <alignment horizontal="left" vertical="center" wrapText="1"/>
    </xf>
    <xf numFmtId="176" fontId="50" fillId="33" borderId="23" xfId="0" applyNumberFormat="1" applyFont="1" applyFill="1" applyBorder="1" applyAlignment="1">
      <alignment horizontal="left" vertical="center" wrapText="1"/>
    </xf>
    <xf numFmtId="176" fontId="50" fillId="39" borderId="21" xfId="0" applyNumberFormat="1" applyFont="1" applyFill="1" applyBorder="1" applyAlignment="1">
      <alignment horizontal="left" vertical="center" wrapText="1"/>
    </xf>
    <xf numFmtId="176" fontId="50" fillId="39" borderId="22" xfId="0" applyNumberFormat="1" applyFont="1" applyFill="1" applyBorder="1" applyAlignment="1">
      <alignment horizontal="left" vertical="center" wrapText="1"/>
    </xf>
    <xf numFmtId="176" fontId="50" fillId="39" borderId="23" xfId="0" applyNumberFormat="1" applyFont="1" applyFill="1" applyBorder="1" applyAlignment="1">
      <alignment horizontal="left" vertical="center" wrapText="1"/>
    </xf>
    <xf numFmtId="176" fontId="51" fillId="39" borderId="21" xfId="0" applyNumberFormat="1" applyFont="1" applyFill="1" applyBorder="1" applyAlignment="1">
      <alignment vertical="center" wrapText="1"/>
    </xf>
    <xf numFmtId="176" fontId="52" fillId="33" borderId="0" xfId="0" applyNumberFormat="1" applyFont="1" applyFill="1" applyAlignment="1">
      <alignment horizontal="justify" vertical="center"/>
    </xf>
    <xf numFmtId="176" fontId="48" fillId="34" borderId="24" xfId="0" applyNumberFormat="1" applyFont="1" applyFill="1" applyBorder="1" applyAlignment="1">
      <alignment horizontal="left" vertical="center"/>
    </xf>
    <xf numFmtId="176" fontId="48" fillId="34" borderId="25" xfId="0" applyNumberFormat="1" applyFont="1" applyFill="1" applyBorder="1" applyAlignment="1">
      <alignment horizontal="left" vertical="center"/>
    </xf>
    <xf numFmtId="176" fontId="48" fillId="34" borderId="26" xfId="0" applyNumberFormat="1" applyFont="1" applyFill="1" applyBorder="1" applyAlignment="1">
      <alignment horizontal="left" vertical="center"/>
    </xf>
    <xf numFmtId="176" fontId="50" fillId="40" borderId="14" xfId="0" applyNumberFormat="1" applyFont="1" applyFill="1" applyBorder="1" applyAlignment="1">
      <alignment horizontal="center" vertical="center"/>
    </xf>
    <xf numFmtId="176" fontId="50" fillId="38" borderId="27" xfId="0" applyNumberFormat="1" applyFont="1" applyFill="1" applyBorder="1" applyAlignment="1">
      <alignment horizontal="center" vertical="center" wrapText="1"/>
    </xf>
    <xf numFmtId="176" fontId="50" fillId="38" borderId="28" xfId="0" applyNumberFormat="1" applyFont="1" applyFill="1" applyBorder="1" applyAlignment="1">
      <alignment horizontal="center" vertical="center" wrapText="1"/>
    </xf>
    <xf numFmtId="176" fontId="50" fillId="38" borderId="29" xfId="0" applyNumberFormat="1" applyFont="1" applyFill="1" applyBorder="1" applyAlignment="1">
      <alignment horizontal="center" vertical="center" wrapText="1"/>
    </xf>
    <xf numFmtId="176" fontId="50" fillId="35" borderId="30" xfId="0" applyNumberFormat="1" applyFont="1" applyFill="1" applyBorder="1" applyAlignment="1">
      <alignment horizontal="center" vertical="center"/>
    </xf>
    <xf numFmtId="176" fontId="50" fillId="40" borderId="31" xfId="0" applyNumberFormat="1" applyFont="1" applyFill="1" applyBorder="1" applyAlignment="1">
      <alignment horizontal="center" vertical="center"/>
    </xf>
    <xf numFmtId="176" fontId="50" fillId="36" borderId="30" xfId="0" applyNumberFormat="1" applyFont="1" applyFill="1" applyBorder="1" applyAlignment="1">
      <alignment horizontal="center" vertical="center" wrapText="1"/>
    </xf>
    <xf numFmtId="176" fontId="50" fillId="36" borderId="32" xfId="0" applyNumberFormat="1" applyFont="1" applyFill="1" applyBorder="1" applyAlignment="1">
      <alignment horizontal="center" vertical="center" wrapText="1"/>
    </xf>
    <xf numFmtId="176" fontId="50" fillId="36" borderId="31" xfId="0" applyNumberFormat="1" applyFont="1" applyFill="1" applyBorder="1" applyAlignment="1">
      <alignment horizontal="center" vertical="center" wrapText="1"/>
    </xf>
    <xf numFmtId="176" fontId="50" fillId="37" borderId="30" xfId="0" applyNumberFormat="1" applyFont="1" applyFill="1" applyBorder="1" applyAlignment="1">
      <alignment horizontal="center" vertical="center" wrapText="1"/>
    </xf>
    <xf numFmtId="176" fontId="50" fillId="37" borderId="32" xfId="0" applyNumberFormat="1" applyFont="1" applyFill="1" applyBorder="1" applyAlignment="1">
      <alignment horizontal="center" vertical="center" wrapText="1"/>
    </xf>
    <xf numFmtId="176" fontId="50" fillId="37" borderId="31" xfId="0" applyNumberFormat="1" applyFont="1" applyFill="1" applyBorder="1" applyAlignment="1">
      <alignment horizontal="center" vertical="center" wrapText="1"/>
    </xf>
    <xf numFmtId="176" fontId="50" fillId="38" borderId="33" xfId="0" applyNumberFormat="1" applyFont="1" applyFill="1" applyBorder="1" applyAlignment="1">
      <alignment horizontal="center" vertical="center" wrapText="1"/>
    </xf>
    <xf numFmtId="176" fontId="50" fillId="38" borderId="34" xfId="0" applyNumberFormat="1" applyFont="1" applyFill="1" applyBorder="1" applyAlignment="1">
      <alignment horizontal="center" vertical="center" wrapText="1"/>
    </xf>
    <xf numFmtId="176" fontId="50" fillId="38" borderId="35" xfId="0" applyNumberFormat="1" applyFont="1" applyFill="1" applyBorder="1" applyAlignment="1">
      <alignment horizontal="center" vertical="center" wrapText="1"/>
    </xf>
    <xf numFmtId="176" fontId="50" fillId="40" borderId="17" xfId="0" applyNumberFormat="1" applyFont="1" applyFill="1" applyBorder="1" applyAlignment="1">
      <alignment horizontal="center" vertical="center"/>
    </xf>
    <xf numFmtId="176" fontId="48" fillId="41" borderId="36" xfId="0" applyNumberFormat="1" applyFont="1" applyFill="1" applyBorder="1" applyAlignment="1">
      <alignment horizontal="left" vertical="center"/>
    </xf>
    <xf numFmtId="176" fontId="48" fillId="41" borderId="37" xfId="0" applyNumberFormat="1" applyFont="1" applyFill="1" applyBorder="1" applyAlignment="1">
      <alignment horizontal="left" vertical="center"/>
    </xf>
    <xf numFmtId="176" fontId="48" fillId="41" borderId="38" xfId="0" applyNumberFormat="1" applyFont="1" applyFill="1" applyBorder="1" applyAlignment="1">
      <alignment horizontal="left" vertical="center"/>
    </xf>
    <xf numFmtId="176" fontId="50" fillId="42" borderId="30" xfId="0" applyNumberFormat="1" applyFont="1" applyFill="1" applyBorder="1" applyAlignment="1">
      <alignment horizontal="left" vertical="center" wrapText="1"/>
    </xf>
    <xf numFmtId="176" fontId="50" fillId="42" borderId="31" xfId="0" applyNumberFormat="1" applyFont="1" applyFill="1" applyBorder="1" applyAlignment="1">
      <alignment horizontal="left" vertical="center" wrapText="1"/>
    </xf>
    <xf numFmtId="176" fontId="50" fillId="0" borderId="30" xfId="0" applyNumberFormat="1" applyFont="1" applyFill="1" applyBorder="1" applyAlignment="1">
      <alignment horizontal="left" vertical="center" wrapText="1"/>
    </xf>
    <xf numFmtId="176" fontId="50" fillId="0" borderId="32" xfId="0" applyNumberFormat="1" applyFont="1" applyFill="1" applyBorder="1" applyAlignment="1">
      <alignment horizontal="left" vertical="center" wrapText="1"/>
    </xf>
    <xf numFmtId="176" fontId="50" fillId="0" borderId="31" xfId="0" applyNumberFormat="1" applyFont="1" applyFill="1" applyBorder="1" applyAlignment="1">
      <alignment horizontal="left" vertical="center" wrapText="1"/>
    </xf>
    <xf numFmtId="176" fontId="51" fillId="39" borderId="30" xfId="0" applyNumberFormat="1" applyFont="1" applyFill="1" applyBorder="1" applyAlignment="1">
      <alignment vertical="center" wrapText="1"/>
    </xf>
    <xf numFmtId="176" fontId="50" fillId="39" borderId="32" xfId="0" applyNumberFormat="1" applyFont="1" applyFill="1" applyBorder="1" applyAlignment="1">
      <alignment horizontal="left" vertical="center" wrapText="1"/>
    </xf>
    <xf numFmtId="176" fontId="50" fillId="39" borderId="31" xfId="0" applyNumberFormat="1" applyFont="1" applyFill="1" applyBorder="1" applyAlignment="1">
      <alignment horizontal="left" vertical="center" wrapText="1"/>
    </xf>
    <xf numFmtId="176" fontId="50" fillId="42" borderId="32" xfId="0" applyNumberFormat="1" applyFont="1" applyFill="1" applyBorder="1" applyAlignment="1">
      <alignment horizontal="left" vertical="center" wrapText="1"/>
    </xf>
    <xf numFmtId="176" fontId="48" fillId="41" borderId="30" xfId="0" applyNumberFormat="1" applyFont="1" applyFill="1" applyBorder="1" applyAlignment="1">
      <alignment horizontal="left" vertical="center" wrapText="1"/>
    </xf>
    <xf numFmtId="176" fontId="48" fillId="41" borderId="32" xfId="0" applyNumberFormat="1" applyFont="1" applyFill="1" applyBorder="1" applyAlignment="1">
      <alignment horizontal="left" vertical="center" wrapText="1"/>
    </xf>
    <xf numFmtId="176" fontId="48" fillId="41" borderId="31" xfId="0" applyNumberFormat="1" applyFont="1" applyFill="1" applyBorder="1" applyAlignment="1">
      <alignment horizontal="left" vertical="center" wrapText="1"/>
    </xf>
    <xf numFmtId="176" fontId="48" fillId="41" borderId="39" xfId="0" applyNumberFormat="1" applyFont="1" applyFill="1" applyBorder="1" applyAlignment="1">
      <alignment horizontal="left" vertical="center" wrapText="1"/>
    </xf>
    <xf numFmtId="176" fontId="48" fillId="41" borderId="40" xfId="0" applyNumberFormat="1" applyFont="1" applyFill="1" applyBorder="1" applyAlignment="1">
      <alignment horizontal="left" vertical="center" wrapText="1"/>
    </xf>
    <xf numFmtId="176" fontId="48" fillId="41" borderId="41" xfId="0" applyNumberFormat="1" applyFont="1" applyFill="1" applyBorder="1" applyAlignment="1">
      <alignment horizontal="left" vertical="center" wrapText="1"/>
    </xf>
    <xf numFmtId="176" fontId="50" fillId="42" borderId="39" xfId="0" applyNumberFormat="1" applyFont="1" applyFill="1" applyBorder="1" applyAlignment="1">
      <alignment horizontal="left" vertical="center" wrapText="1"/>
    </xf>
    <xf numFmtId="176" fontId="50" fillId="42" borderId="40" xfId="0" applyNumberFormat="1" applyFont="1" applyFill="1" applyBorder="1" applyAlignment="1">
      <alignment horizontal="left" vertical="center" wrapText="1"/>
    </xf>
    <xf numFmtId="176" fontId="50" fillId="42" borderId="41" xfId="0" applyNumberFormat="1" applyFont="1" applyFill="1" applyBorder="1" applyAlignment="1">
      <alignment horizontal="left" vertical="center" wrapText="1"/>
    </xf>
    <xf numFmtId="176" fontId="50" fillId="0" borderId="41" xfId="0" applyNumberFormat="1" applyFont="1" applyFill="1" applyBorder="1" applyAlignment="1">
      <alignment horizontal="left" vertical="center" wrapText="1"/>
    </xf>
    <xf numFmtId="176" fontId="50" fillId="42" borderId="36" xfId="0" applyNumberFormat="1" applyFont="1" applyFill="1" applyBorder="1" applyAlignment="1">
      <alignment horizontal="left" vertical="center"/>
    </xf>
    <xf numFmtId="176" fontId="50" fillId="42" borderId="37" xfId="0" applyNumberFormat="1" applyFont="1" applyFill="1" applyBorder="1" applyAlignment="1">
      <alignment horizontal="left" vertical="center" wrapText="1"/>
    </xf>
    <xf numFmtId="176" fontId="50" fillId="42" borderId="38" xfId="0" applyNumberFormat="1" applyFont="1" applyFill="1" applyBorder="1" applyAlignment="1">
      <alignment horizontal="left" vertical="center" wrapText="1"/>
    </xf>
    <xf numFmtId="176" fontId="50" fillId="39" borderId="30" xfId="0" applyNumberFormat="1" applyFont="1" applyFill="1" applyBorder="1" applyAlignment="1">
      <alignment horizontal="left" vertical="center" wrapText="1"/>
    </xf>
    <xf numFmtId="176" fontId="50" fillId="0" borderId="39" xfId="0" applyNumberFormat="1" applyFont="1" applyBorder="1" applyAlignment="1">
      <alignment horizontal="left" vertical="center" wrapText="1"/>
    </xf>
    <xf numFmtId="176" fontId="50" fillId="42" borderId="41" xfId="0" applyNumberFormat="1" applyFont="1" applyFill="1" applyBorder="1" applyAlignment="1">
      <alignment horizontal="left" vertical="center" wrapText="1"/>
    </xf>
    <xf numFmtId="176" fontId="50" fillId="42" borderId="39" xfId="0" applyNumberFormat="1" applyFont="1" applyFill="1" applyBorder="1" applyAlignment="1">
      <alignment horizontal="left" vertical="center" wrapText="1"/>
    </xf>
    <xf numFmtId="176" fontId="50" fillId="42" borderId="40" xfId="0" applyNumberFormat="1" applyFont="1" applyFill="1" applyBorder="1" applyAlignment="1">
      <alignment horizontal="left" vertical="center" wrapText="1"/>
    </xf>
    <xf numFmtId="176" fontId="50" fillId="0" borderId="39" xfId="0" applyNumberFormat="1" applyFont="1" applyFill="1" applyBorder="1" applyAlignment="1">
      <alignment horizontal="left" vertical="center" wrapText="1"/>
    </xf>
    <xf numFmtId="176" fontId="50" fillId="0" borderId="40" xfId="0" applyNumberFormat="1" applyFont="1" applyFill="1" applyBorder="1" applyAlignment="1">
      <alignment horizontal="left" vertical="center" wrapText="1"/>
    </xf>
    <xf numFmtId="176" fontId="50" fillId="0" borderId="41" xfId="0" applyNumberFormat="1" applyFont="1" applyFill="1" applyBorder="1" applyAlignment="1">
      <alignment horizontal="left" vertical="center" wrapText="1"/>
    </xf>
    <xf numFmtId="176" fontId="50" fillId="0" borderId="36" xfId="0" applyNumberFormat="1" applyFont="1" applyBorder="1" applyAlignment="1">
      <alignment horizontal="left" vertical="center" wrapText="1"/>
    </xf>
    <xf numFmtId="176" fontId="50" fillId="42" borderId="38" xfId="0" applyNumberFormat="1" applyFont="1" applyFill="1" applyBorder="1" applyAlignment="1">
      <alignment horizontal="left" vertical="center" wrapText="1"/>
    </xf>
    <xf numFmtId="176" fontId="50" fillId="42" borderId="36" xfId="0" applyNumberFormat="1" applyFont="1" applyFill="1" applyBorder="1" applyAlignment="1">
      <alignment horizontal="left" vertical="center" wrapText="1"/>
    </xf>
    <xf numFmtId="176" fontId="50" fillId="42" borderId="37" xfId="0" applyNumberFormat="1" applyFont="1" applyFill="1" applyBorder="1" applyAlignment="1">
      <alignment horizontal="left" vertical="center" wrapText="1"/>
    </xf>
    <xf numFmtId="176" fontId="50" fillId="0" borderId="36" xfId="0" applyNumberFormat="1" applyFont="1" applyFill="1" applyBorder="1" applyAlignment="1">
      <alignment horizontal="left" vertical="center" wrapText="1"/>
    </xf>
    <xf numFmtId="176" fontId="50" fillId="0" borderId="37" xfId="0" applyNumberFormat="1" applyFont="1" applyFill="1" applyBorder="1" applyAlignment="1">
      <alignment horizontal="left" vertical="center" wrapText="1"/>
    </xf>
    <xf numFmtId="176" fontId="50" fillId="0" borderId="38" xfId="0" applyNumberFormat="1" applyFont="1" applyFill="1" applyBorder="1" applyAlignment="1">
      <alignment horizontal="left" vertical="center" wrapText="1"/>
    </xf>
    <xf numFmtId="176" fontId="50" fillId="43" borderId="41" xfId="0" applyNumberFormat="1" applyFont="1" applyFill="1" applyBorder="1" applyAlignment="1">
      <alignment horizontal="left" vertical="center" wrapText="1"/>
    </xf>
    <xf numFmtId="176" fontId="51" fillId="39" borderId="39" xfId="0" applyNumberFormat="1" applyFont="1" applyFill="1" applyBorder="1" applyAlignment="1">
      <alignment vertical="center" wrapText="1"/>
    </xf>
    <xf numFmtId="176" fontId="50" fillId="39" borderId="40" xfId="0" applyNumberFormat="1" applyFont="1" applyFill="1" applyBorder="1" applyAlignment="1">
      <alignment horizontal="left" vertical="center" wrapText="1"/>
    </xf>
    <xf numFmtId="176" fontId="50" fillId="39" borderId="41" xfId="0" applyNumberFormat="1" applyFont="1" applyFill="1" applyBorder="1" applyAlignment="1">
      <alignment horizontal="left" vertical="center" wrapText="1"/>
    </xf>
    <xf numFmtId="176" fontId="50" fillId="43" borderId="38" xfId="0" applyNumberFormat="1" applyFont="1" applyFill="1" applyBorder="1" applyAlignment="1">
      <alignment horizontal="left" vertical="center" wrapText="1"/>
    </xf>
    <xf numFmtId="176" fontId="51" fillId="39" borderId="36" xfId="0" applyNumberFormat="1" applyFont="1" applyFill="1" applyBorder="1" applyAlignment="1">
      <alignment vertical="center" wrapText="1"/>
    </xf>
    <xf numFmtId="176" fontId="50" fillId="39" borderId="37" xfId="0" applyNumberFormat="1" applyFont="1" applyFill="1" applyBorder="1" applyAlignment="1">
      <alignment horizontal="left" vertical="center" wrapText="1"/>
    </xf>
    <xf numFmtId="176" fontId="50" fillId="39" borderId="38" xfId="0" applyNumberFormat="1" applyFont="1" applyFill="1" applyBorder="1" applyAlignment="1">
      <alignment horizontal="left" vertical="center" wrapText="1"/>
    </xf>
    <xf numFmtId="176" fontId="25" fillId="0" borderId="41" xfId="0" applyNumberFormat="1" applyFont="1" applyFill="1" applyBorder="1" applyAlignment="1">
      <alignment horizontal="left" vertical="center" wrapText="1"/>
    </xf>
    <xf numFmtId="176" fontId="25" fillId="0" borderId="38" xfId="0" applyNumberFormat="1" applyFont="1" applyFill="1" applyBorder="1" applyAlignment="1">
      <alignment horizontal="left" vertical="center" wrapText="1"/>
    </xf>
    <xf numFmtId="176" fontId="51" fillId="0" borderId="42" xfId="0" applyNumberFormat="1" applyFont="1" applyFill="1" applyBorder="1" applyAlignment="1">
      <alignment horizontal="left" vertical="center" wrapText="1"/>
    </xf>
    <xf numFmtId="176" fontId="51" fillId="0" borderId="43" xfId="0" applyNumberFormat="1" applyFont="1" applyFill="1" applyBorder="1" applyAlignment="1">
      <alignment horizontal="left" vertical="center" wrapText="1"/>
    </xf>
    <xf numFmtId="176" fontId="51" fillId="0" borderId="44" xfId="0" applyNumberFormat="1" applyFont="1" applyFill="1" applyBorder="1" applyAlignment="1">
      <alignment horizontal="left" vertical="center" wrapText="1"/>
    </xf>
    <xf numFmtId="176" fontId="51" fillId="0" borderId="41" xfId="0" applyNumberFormat="1" applyFont="1" applyFill="1" applyBorder="1" applyAlignment="1">
      <alignment horizontal="left" vertical="center" wrapText="1"/>
    </xf>
    <xf numFmtId="176" fontId="51" fillId="0" borderId="33" xfId="0" applyNumberFormat="1" applyFont="1" applyFill="1" applyBorder="1" applyAlignment="1">
      <alignment horizontal="left" vertical="center" wrapText="1"/>
    </xf>
    <xf numFmtId="176" fontId="51" fillId="0" borderId="34" xfId="0" applyNumberFormat="1" applyFont="1" applyFill="1" applyBorder="1" applyAlignment="1">
      <alignment horizontal="left" vertical="center" wrapText="1"/>
    </xf>
    <xf numFmtId="176" fontId="51" fillId="0" borderId="35" xfId="0" applyNumberFormat="1" applyFont="1" applyFill="1" applyBorder="1" applyAlignment="1">
      <alignment horizontal="left" vertical="center" wrapText="1"/>
    </xf>
    <xf numFmtId="176" fontId="51" fillId="0" borderId="38" xfId="0" applyNumberFormat="1" applyFont="1" applyFill="1" applyBorder="1" applyAlignment="1">
      <alignment horizontal="left" vertical="center" wrapText="1"/>
    </xf>
    <xf numFmtId="176" fontId="50" fillId="42" borderId="42" xfId="0" applyNumberFormat="1" applyFont="1" applyFill="1" applyBorder="1" applyAlignment="1">
      <alignment vertical="center" wrapText="1"/>
    </xf>
    <xf numFmtId="176" fontId="50" fillId="0" borderId="40" xfId="0" applyNumberFormat="1" applyFont="1" applyFill="1" applyBorder="1" applyAlignment="1">
      <alignment vertical="center" wrapText="1"/>
    </xf>
    <xf numFmtId="176" fontId="50" fillId="42" borderId="33" xfId="0" applyNumberFormat="1" applyFont="1" applyFill="1" applyBorder="1" applyAlignment="1">
      <alignment vertical="center" wrapText="1"/>
    </xf>
    <xf numFmtId="176" fontId="50" fillId="0" borderId="37" xfId="0" applyNumberFormat="1" applyFont="1" applyFill="1" applyBorder="1" applyAlignment="1">
      <alignment vertical="center" wrapText="1"/>
    </xf>
    <xf numFmtId="176" fontId="50" fillId="0" borderId="41" xfId="0" applyNumberFormat="1" applyFont="1" applyBorder="1" applyAlignment="1">
      <alignment horizontal="left" vertical="center" wrapText="1"/>
    </xf>
    <xf numFmtId="176" fontId="50" fillId="0" borderId="40" xfId="0" applyNumberFormat="1" applyFont="1" applyBorder="1" applyAlignment="1">
      <alignment horizontal="left" vertical="center" wrapText="1"/>
    </xf>
    <xf numFmtId="176" fontId="50" fillId="39" borderId="39" xfId="0" applyNumberFormat="1" applyFont="1" applyFill="1" applyBorder="1" applyAlignment="1">
      <alignment horizontal="left" vertical="center" wrapText="1"/>
    </xf>
    <xf numFmtId="176" fontId="50" fillId="0" borderId="21" xfId="0" applyNumberFormat="1" applyFont="1" applyBorder="1" applyAlignment="1">
      <alignment horizontal="left" vertical="center" wrapText="1"/>
    </xf>
    <xf numFmtId="176" fontId="50" fillId="0" borderId="23" xfId="0" applyNumberFormat="1" applyFont="1" applyBorder="1" applyAlignment="1">
      <alignment horizontal="left" vertical="center" wrapText="1"/>
    </xf>
    <xf numFmtId="176" fontId="50" fillId="0" borderId="22" xfId="0" applyNumberFormat="1" applyFont="1" applyBorder="1" applyAlignment="1">
      <alignment horizontal="left" vertical="center" wrapText="1"/>
    </xf>
    <xf numFmtId="176" fontId="51" fillId="39" borderId="21" xfId="0" applyNumberFormat="1" applyFont="1" applyFill="1" applyBorder="1" applyAlignment="1">
      <alignment vertical="center" wrapText="1"/>
    </xf>
    <xf numFmtId="176" fontId="50" fillId="39" borderId="22" xfId="0" applyNumberFormat="1" applyFont="1" applyFill="1" applyBorder="1" applyAlignment="1">
      <alignment horizontal="left" vertical="center" wrapText="1"/>
    </xf>
    <xf numFmtId="176" fontId="50" fillId="39" borderId="23" xfId="0" applyNumberFormat="1" applyFont="1" applyFill="1" applyBorder="1" applyAlignment="1">
      <alignment horizontal="left" vertical="center" wrapText="1"/>
    </xf>
    <xf numFmtId="176" fontId="50" fillId="39" borderId="21" xfId="0" applyNumberFormat="1" applyFont="1" applyFill="1" applyBorder="1" applyAlignment="1">
      <alignment horizontal="left" vertical="center" wrapText="1"/>
    </xf>
    <xf numFmtId="176" fontId="53" fillId="33" borderId="0" xfId="0" applyNumberFormat="1" applyFont="1" applyFill="1" applyAlignment="1">
      <alignment horizontal="left" vertical="center"/>
    </xf>
    <xf numFmtId="176" fontId="50" fillId="33" borderId="13" xfId="0" applyNumberFormat="1" applyFont="1" applyFill="1" applyBorder="1" applyAlignment="1">
      <alignment horizontal="left" vertical="center" wrapText="1"/>
    </xf>
    <xf numFmtId="176" fontId="51" fillId="33" borderId="13" xfId="0" applyNumberFormat="1" applyFont="1" applyFill="1" applyBorder="1" applyAlignment="1">
      <alignment vertical="center" wrapText="1"/>
    </xf>
    <xf numFmtId="176" fontId="50" fillId="0" borderId="15" xfId="0" applyNumberFormat="1" applyFont="1" applyFill="1" applyBorder="1" applyAlignment="1">
      <alignment horizontal="left" vertical="center" wrapText="1"/>
    </xf>
    <xf numFmtId="176" fontId="51" fillId="33" borderId="14" xfId="0" applyNumberFormat="1" applyFont="1" applyFill="1" applyBorder="1" applyAlignment="1">
      <alignment vertical="center" wrapText="1"/>
    </xf>
    <xf numFmtId="176" fontId="51" fillId="39" borderId="13" xfId="0" applyNumberFormat="1" applyFont="1" applyFill="1" applyBorder="1" applyAlignment="1">
      <alignment vertical="center" wrapText="1"/>
    </xf>
    <xf numFmtId="176" fontId="50" fillId="39" borderId="15" xfId="0" applyNumberFormat="1" applyFont="1" applyFill="1" applyBorder="1" applyAlignment="1">
      <alignment horizontal="left" vertical="center" wrapText="1"/>
    </xf>
    <xf numFmtId="176" fontId="50" fillId="39" borderId="14" xfId="0" applyNumberFormat="1" applyFont="1" applyFill="1" applyBorder="1" applyAlignment="1">
      <alignment horizontal="left" vertical="center" wrapText="1"/>
    </xf>
    <xf numFmtId="176" fontId="50" fillId="39" borderId="13" xfId="0" applyNumberFormat="1" applyFont="1" applyFill="1" applyBorder="1" applyAlignment="1">
      <alignment horizontal="left" vertical="center" wrapText="1"/>
    </xf>
    <xf numFmtId="176" fontId="50" fillId="33" borderId="30" xfId="0" applyNumberFormat="1" applyFont="1" applyFill="1" applyBorder="1" applyAlignment="1">
      <alignment horizontal="left" vertical="center" wrapText="1"/>
    </xf>
    <xf numFmtId="176" fontId="50" fillId="33" borderId="31" xfId="0" applyNumberFormat="1" applyFont="1" applyFill="1" applyBorder="1" applyAlignment="1">
      <alignment horizontal="left" vertical="center"/>
    </xf>
    <xf numFmtId="176" fontId="51" fillId="33" borderId="30" xfId="0" applyNumberFormat="1" applyFont="1" applyFill="1" applyBorder="1" applyAlignment="1">
      <alignment vertical="center" wrapText="1"/>
    </xf>
    <xf numFmtId="176" fontId="51" fillId="33" borderId="31" xfId="0" applyNumberFormat="1" applyFont="1" applyFill="1" applyBorder="1" applyAlignment="1">
      <alignment vertical="center" wrapText="1"/>
    </xf>
    <xf numFmtId="176" fontId="50" fillId="33" borderId="32" xfId="0" applyNumberFormat="1" applyFont="1" applyFill="1" applyBorder="1" applyAlignment="1">
      <alignment horizontal="left" vertical="center" wrapText="1"/>
    </xf>
    <xf numFmtId="176" fontId="50" fillId="33" borderId="31" xfId="0" applyNumberFormat="1" applyFont="1" applyFill="1" applyBorder="1" applyAlignment="1">
      <alignment horizontal="left" vertical="center" wrapText="1"/>
    </xf>
    <xf numFmtId="176" fontId="51" fillId="0" borderId="31" xfId="0" applyNumberFormat="1" applyFont="1" applyFill="1" applyBorder="1" applyAlignment="1">
      <alignment vertical="center" wrapText="1"/>
    </xf>
    <xf numFmtId="176" fontId="50" fillId="33" borderId="42" xfId="0" applyNumberFormat="1" applyFont="1" applyFill="1" applyBorder="1" applyAlignment="1">
      <alignment vertical="center" wrapText="1"/>
    </xf>
    <xf numFmtId="176" fontId="50" fillId="43" borderId="40" xfId="0" applyNumberFormat="1" applyFont="1" applyFill="1" applyBorder="1" applyAlignment="1">
      <alignment vertical="center" wrapText="1"/>
    </xf>
    <xf numFmtId="176" fontId="50" fillId="43" borderId="31" xfId="0" applyNumberFormat="1" applyFont="1" applyFill="1" applyBorder="1" applyAlignment="1">
      <alignment horizontal="left" vertical="center" wrapText="1"/>
    </xf>
    <xf numFmtId="176" fontId="50" fillId="33" borderId="39" xfId="0" applyNumberFormat="1" applyFont="1" applyFill="1" applyBorder="1" applyAlignment="1">
      <alignment vertical="center" wrapText="1"/>
    </xf>
    <xf numFmtId="176" fontId="50" fillId="33" borderId="40" xfId="0" applyNumberFormat="1" applyFont="1" applyFill="1" applyBorder="1" applyAlignment="1">
      <alignment vertical="center" wrapText="1"/>
    </xf>
    <xf numFmtId="176" fontId="50" fillId="33" borderId="33" xfId="0" applyNumberFormat="1" applyFont="1" applyFill="1" applyBorder="1" applyAlignment="1">
      <alignment vertical="center" wrapText="1"/>
    </xf>
    <xf numFmtId="176" fontId="50" fillId="43" borderId="37" xfId="0" applyNumberFormat="1" applyFont="1" applyFill="1" applyBorder="1" applyAlignment="1">
      <alignment vertical="center" wrapText="1"/>
    </xf>
    <xf numFmtId="176" fontId="50" fillId="33" borderId="33" xfId="0" applyNumberFormat="1" applyFont="1" applyFill="1" applyBorder="1" applyAlignment="1">
      <alignment vertical="center" shrinkToFit="1"/>
    </xf>
    <xf numFmtId="176" fontId="50" fillId="33" borderId="34" xfId="0" applyNumberFormat="1" applyFont="1" applyFill="1" applyBorder="1" applyAlignment="1">
      <alignment vertical="center" shrinkToFit="1"/>
    </xf>
    <xf numFmtId="176" fontId="50" fillId="33" borderId="35" xfId="0" applyNumberFormat="1" applyFont="1" applyFill="1" applyBorder="1" applyAlignment="1">
      <alignment vertical="center" shrinkToFit="1"/>
    </xf>
    <xf numFmtId="176" fontId="50" fillId="33" borderId="39" xfId="0" applyNumberFormat="1" applyFont="1" applyFill="1" applyBorder="1" applyAlignment="1">
      <alignment horizontal="left" vertical="center" wrapText="1"/>
    </xf>
    <xf numFmtId="176" fontId="50" fillId="33" borderId="40" xfId="0" applyNumberFormat="1" applyFont="1" applyFill="1" applyBorder="1" applyAlignment="1">
      <alignment horizontal="left" vertical="center" wrapText="1"/>
    </xf>
    <xf numFmtId="176" fontId="50" fillId="33" borderId="16" xfId="0" applyNumberFormat="1" applyFont="1" applyFill="1" applyBorder="1" applyAlignment="1">
      <alignment horizontal="left" vertical="center" wrapText="1"/>
    </xf>
    <xf numFmtId="176" fontId="50" fillId="33" borderId="18" xfId="0" applyNumberFormat="1" applyFont="1" applyFill="1" applyBorder="1" applyAlignment="1">
      <alignment horizontal="left" vertical="center" wrapText="1"/>
    </xf>
    <xf numFmtId="176" fontId="51" fillId="33" borderId="17" xfId="0" applyNumberFormat="1" applyFont="1" applyFill="1" applyBorder="1" applyAlignment="1">
      <alignment vertical="center" wrapText="1"/>
    </xf>
    <xf numFmtId="176" fontId="50" fillId="33" borderId="21" xfId="0" applyNumberFormat="1" applyFont="1" applyFill="1" applyBorder="1" applyAlignment="1">
      <alignment horizontal="left" vertical="center"/>
    </xf>
    <xf numFmtId="176" fontId="51" fillId="39" borderId="16" xfId="0" applyNumberFormat="1" applyFont="1" applyFill="1" applyBorder="1" applyAlignment="1">
      <alignment vertical="center" wrapText="1"/>
    </xf>
    <xf numFmtId="176" fontId="50" fillId="39" borderId="18" xfId="0" applyNumberFormat="1" applyFont="1" applyFill="1" applyBorder="1" applyAlignment="1">
      <alignment horizontal="left" vertical="center" wrapText="1"/>
    </xf>
    <xf numFmtId="176" fontId="50" fillId="39" borderId="17" xfId="0" applyNumberFormat="1" applyFont="1" applyFill="1" applyBorder="1" applyAlignment="1">
      <alignment horizontal="left" vertical="center" wrapText="1"/>
    </xf>
    <xf numFmtId="176" fontId="53" fillId="33" borderId="0" xfId="0" applyNumberFormat="1" applyFont="1" applyFill="1" applyAlignment="1">
      <alignment horizontal="justify" vertical="center"/>
    </xf>
    <xf numFmtId="176" fontId="50" fillId="33" borderId="45" xfId="0" applyNumberFormat="1" applyFont="1" applyFill="1" applyBorder="1" applyAlignment="1">
      <alignment horizontal="left" vertical="center"/>
    </xf>
    <xf numFmtId="176" fontId="50" fillId="0" borderId="28" xfId="0" applyNumberFormat="1" applyFont="1" applyFill="1" applyBorder="1" applyAlignment="1">
      <alignment horizontal="left" vertical="center" wrapText="1"/>
    </xf>
    <xf numFmtId="176" fontId="50" fillId="33" borderId="14" xfId="0" applyNumberFormat="1" applyFont="1" applyFill="1" applyBorder="1" applyAlignment="1">
      <alignment horizontal="left" vertical="center" wrapText="1"/>
    </xf>
    <xf numFmtId="176" fontId="50" fillId="0" borderId="14" xfId="0" applyNumberFormat="1" applyFont="1" applyFill="1" applyBorder="1" applyAlignment="1">
      <alignment horizontal="left" vertical="center" wrapText="1"/>
    </xf>
    <xf numFmtId="176" fontId="50" fillId="33" borderId="46" xfId="0" applyNumberFormat="1" applyFont="1" applyFill="1" applyBorder="1" applyAlignment="1">
      <alignment horizontal="left" vertical="center"/>
    </xf>
    <xf numFmtId="176" fontId="50" fillId="33" borderId="37" xfId="0" applyNumberFormat="1" applyFont="1" applyFill="1" applyBorder="1" applyAlignment="1">
      <alignment horizontal="left" vertical="center" wrapText="1"/>
    </xf>
    <xf numFmtId="176" fontId="50" fillId="0" borderId="40" xfId="0" applyNumberFormat="1" applyFont="1" applyFill="1" applyBorder="1" applyAlignment="1">
      <alignment horizontal="left" vertical="center" wrapText="1"/>
    </xf>
    <xf numFmtId="176" fontId="50" fillId="33" borderId="36" xfId="0" applyNumberFormat="1" applyFont="1" applyFill="1" applyBorder="1" applyAlignment="1">
      <alignment horizontal="left" vertical="center"/>
    </xf>
    <xf numFmtId="176" fontId="51" fillId="39" borderId="32" xfId="0" applyNumberFormat="1" applyFont="1" applyFill="1" applyBorder="1" applyAlignment="1">
      <alignment vertical="center" wrapText="1"/>
    </xf>
    <xf numFmtId="176" fontId="51" fillId="39" borderId="31" xfId="0" applyNumberFormat="1" applyFont="1" applyFill="1" applyBorder="1" applyAlignment="1">
      <alignment vertical="center" wrapText="1"/>
    </xf>
    <xf numFmtId="176" fontId="54" fillId="33" borderId="30" xfId="0" applyNumberFormat="1" applyFont="1" applyFill="1" applyBorder="1" applyAlignment="1">
      <alignment horizontal="left" vertical="center" wrapText="1"/>
    </xf>
    <xf numFmtId="176" fontId="51" fillId="0" borderId="30" xfId="0" applyNumberFormat="1" applyFont="1" applyFill="1" applyBorder="1" applyAlignment="1">
      <alignment vertical="center" wrapText="1"/>
    </xf>
    <xf numFmtId="176" fontId="50" fillId="33" borderId="47" xfId="0" applyNumberFormat="1" applyFont="1" applyFill="1" applyBorder="1" applyAlignment="1">
      <alignment horizontal="left" vertical="center"/>
    </xf>
    <xf numFmtId="176" fontId="50" fillId="33" borderId="17" xfId="0" applyNumberFormat="1" applyFont="1" applyFill="1" applyBorder="1" applyAlignment="1">
      <alignment horizontal="left" vertical="center" wrapText="1"/>
    </xf>
    <xf numFmtId="176" fontId="53" fillId="33" borderId="11" xfId="0" applyNumberFormat="1" applyFont="1" applyFill="1" applyBorder="1" applyAlignment="1">
      <alignment horizontal="justify"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 wrapText="1"/>
    </xf>
    <xf numFmtId="176" fontId="50" fillId="33" borderId="27" xfId="0" applyNumberFormat="1" applyFont="1" applyFill="1" applyBorder="1" applyAlignment="1">
      <alignment horizontal="left" vertical="center" wrapText="1"/>
    </xf>
    <xf numFmtId="176" fontId="50" fillId="33" borderId="36" xfId="0" applyNumberFormat="1" applyFont="1" applyFill="1" applyBorder="1" applyAlignment="1">
      <alignment horizontal="left" vertical="center" wrapText="1"/>
    </xf>
    <xf numFmtId="176" fontId="50" fillId="33" borderId="30" xfId="0" applyNumberFormat="1" applyFont="1" applyFill="1" applyBorder="1" applyAlignment="1">
      <alignment horizontal="left" vertical="center"/>
    </xf>
    <xf numFmtId="176" fontId="50" fillId="33" borderId="39" xfId="0" applyNumberFormat="1" applyFont="1" applyFill="1" applyBorder="1" applyAlignment="1">
      <alignment horizontal="left" vertical="center" wrapText="1"/>
    </xf>
    <xf numFmtId="176" fontId="50" fillId="0" borderId="18" xfId="0" applyNumberFormat="1" applyFont="1" applyFill="1" applyBorder="1" applyAlignment="1">
      <alignment horizontal="left" vertical="center" wrapText="1"/>
    </xf>
    <xf numFmtId="176" fontId="50" fillId="0" borderId="17" xfId="0" applyNumberFormat="1" applyFont="1" applyFill="1" applyBorder="1" applyAlignment="1">
      <alignment horizontal="left" vertical="center" wrapText="1"/>
    </xf>
    <xf numFmtId="176" fontId="50" fillId="39" borderId="16" xfId="0" applyNumberFormat="1" applyFont="1" applyFill="1" applyBorder="1" applyAlignment="1">
      <alignment horizontal="left" vertical="center" wrapText="1"/>
    </xf>
    <xf numFmtId="176" fontId="50" fillId="33" borderId="48" xfId="0" applyNumberFormat="1" applyFont="1" applyFill="1" applyBorder="1" applyAlignment="1">
      <alignment horizontal="left" vertical="center"/>
    </xf>
    <xf numFmtId="176" fontId="50" fillId="33" borderId="49" xfId="0" applyNumberFormat="1" applyFont="1" applyFill="1" applyBorder="1" applyAlignment="1">
      <alignment horizontal="left" vertical="center"/>
    </xf>
    <xf numFmtId="176" fontId="50" fillId="33" borderId="48" xfId="0" applyNumberFormat="1" applyFont="1" applyFill="1" applyBorder="1" applyAlignment="1">
      <alignment horizontal="left" vertical="center" wrapText="1"/>
    </xf>
    <xf numFmtId="176" fontId="50" fillId="33" borderId="50" xfId="0" applyNumberFormat="1" applyFont="1" applyFill="1" applyBorder="1" applyAlignment="1">
      <alignment horizontal="left" vertical="center" wrapText="1"/>
    </xf>
    <xf numFmtId="176" fontId="50" fillId="33" borderId="49" xfId="0" applyNumberFormat="1" applyFont="1" applyFill="1" applyBorder="1" applyAlignment="1">
      <alignment horizontal="left" vertical="center" wrapText="1"/>
    </xf>
    <xf numFmtId="176" fontId="50" fillId="0" borderId="50" xfId="0" applyNumberFormat="1" applyFont="1" applyFill="1" applyBorder="1" applyAlignment="1">
      <alignment horizontal="left" vertical="center" wrapText="1"/>
    </xf>
    <xf numFmtId="176" fontId="50" fillId="0" borderId="49" xfId="0" applyNumberFormat="1" applyFont="1" applyFill="1" applyBorder="1" applyAlignment="1">
      <alignment horizontal="left" vertical="center" wrapText="1"/>
    </xf>
    <xf numFmtId="176" fontId="51" fillId="39" borderId="48" xfId="0" applyNumberFormat="1" applyFont="1" applyFill="1" applyBorder="1" applyAlignment="1">
      <alignment vertical="center" wrapText="1"/>
    </xf>
    <xf numFmtId="176" fontId="51" fillId="39" borderId="50" xfId="0" applyNumberFormat="1" applyFont="1" applyFill="1" applyBorder="1" applyAlignment="1">
      <alignment vertical="center" wrapText="1"/>
    </xf>
    <xf numFmtId="176" fontId="51" fillId="39" borderId="49" xfId="0" applyNumberFormat="1" applyFont="1" applyFill="1" applyBorder="1" applyAlignment="1">
      <alignment vertical="center" wrapText="1"/>
    </xf>
    <xf numFmtId="176" fontId="50" fillId="33" borderId="36" xfId="0" applyNumberFormat="1" applyFont="1" applyFill="1" applyBorder="1" applyAlignment="1">
      <alignment horizontal="left" vertical="center"/>
    </xf>
    <xf numFmtId="176" fontId="50" fillId="33" borderId="38" xfId="0" applyNumberFormat="1" applyFont="1" applyFill="1" applyBorder="1" applyAlignment="1">
      <alignment horizontal="left" vertical="center"/>
    </xf>
    <xf numFmtId="176" fontId="50" fillId="33" borderId="37" xfId="0" applyNumberFormat="1" applyFont="1" applyFill="1" applyBorder="1" applyAlignment="1">
      <alignment horizontal="left" vertical="center" wrapText="1"/>
    </xf>
    <xf numFmtId="176" fontId="50" fillId="33" borderId="38" xfId="0" applyNumberFormat="1" applyFont="1" applyFill="1" applyBorder="1" applyAlignment="1">
      <alignment horizontal="left" vertical="center" wrapText="1"/>
    </xf>
    <xf numFmtId="176" fontId="51" fillId="39" borderId="37" xfId="0" applyNumberFormat="1" applyFont="1" applyFill="1" applyBorder="1" applyAlignment="1">
      <alignment vertical="center" wrapText="1"/>
    </xf>
    <xf numFmtId="176" fontId="51" fillId="39" borderId="38" xfId="0" applyNumberFormat="1" applyFont="1" applyFill="1" applyBorder="1" applyAlignment="1">
      <alignment vertical="center" wrapText="1"/>
    </xf>
    <xf numFmtId="176" fontId="50" fillId="0" borderId="39" xfId="0" applyNumberFormat="1" applyFont="1" applyFill="1" applyBorder="1" applyAlignment="1">
      <alignment vertical="center" wrapText="1"/>
    </xf>
    <xf numFmtId="176" fontId="50" fillId="0" borderId="40" xfId="0" applyNumberFormat="1" applyFont="1" applyFill="1" applyBorder="1" applyAlignment="1">
      <alignment vertical="center" wrapText="1"/>
    </xf>
    <xf numFmtId="176" fontId="50" fillId="0" borderId="33" xfId="0" applyNumberFormat="1" applyFont="1" applyFill="1" applyBorder="1" applyAlignment="1">
      <alignment vertical="center" wrapText="1"/>
    </xf>
    <xf numFmtId="176" fontId="50" fillId="0" borderId="51" xfId="0" applyNumberFormat="1" applyFont="1" applyFill="1" applyBorder="1" applyAlignment="1">
      <alignment vertical="center" wrapText="1"/>
    </xf>
    <xf numFmtId="176" fontId="51" fillId="0" borderId="39" xfId="0" applyNumberFormat="1" applyFont="1" applyFill="1" applyBorder="1" applyAlignment="1">
      <alignment vertical="center" wrapText="1"/>
    </xf>
    <xf numFmtId="176" fontId="51" fillId="0" borderId="40" xfId="0" applyNumberFormat="1" applyFont="1" applyFill="1" applyBorder="1" applyAlignment="1">
      <alignment vertical="center" wrapText="1"/>
    </xf>
    <xf numFmtId="176" fontId="51" fillId="39" borderId="18" xfId="0" applyNumberFormat="1" applyFont="1" applyFill="1" applyBorder="1" applyAlignment="1">
      <alignment vertical="center" wrapText="1"/>
    </xf>
    <xf numFmtId="176" fontId="51" fillId="39" borderId="17" xfId="0" applyNumberFormat="1" applyFont="1" applyFill="1" applyBorder="1" applyAlignment="1">
      <alignment vertical="center" wrapText="1"/>
    </xf>
    <xf numFmtId="176" fontId="50" fillId="0" borderId="19" xfId="0" applyNumberFormat="1" applyFont="1" applyFill="1" applyBorder="1" applyAlignment="1">
      <alignment vertical="center" wrapText="1"/>
    </xf>
    <xf numFmtId="176" fontId="50" fillId="0" borderId="52" xfId="0" applyNumberFormat="1" applyFont="1" applyFill="1" applyBorder="1" applyAlignment="1">
      <alignment vertical="center" wrapText="1"/>
    </xf>
    <xf numFmtId="176" fontId="51" fillId="0" borderId="23" xfId="0" applyNumberFormat="1" applyFont="1" applyFill="1" applyBorder="1" applyAlignment="1">
      <alignment horizontal="left" vertical="center" wrapText="1"/>
    </xf>
    <xf numFmtId="176" fontId="47" fillId="0" borderId="0" xfId="0" applyNumberFormat="1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zoomScaleNormal="115" zoomScaleSheetLayoutView="100" zoomScalePageLayoutView="0" workbookViewId="0" topLeftCell="A73">
      <selection activeCell="A92" sqref="A92:A93"/>
    </sheetView>
  </sheetViews>
  <sheetFormatPr defaultColWidth="9.140625" defaultRowHeight="15"/>
  <cols>
    <col min="1" max="1" width="31.57421875" style="7" customWidth="1"/>
    <col min="2" max="2" width="6.00390625" style="7" customWidth="1"/>
    <col min="3" max="11" width="11.8515625" style="237" customWidth="1"/>
    <col min="12" max="12" width="2.421875" style="7" customWidth="1"/>
    <col min="13" max="16384" width="9.00390625" style="7" customWidth="1"/>
  </cols>
  <sheetData>
    <row r="1" spans="1:13" s="2" customFormat="1" ht="21.75" customHeight="1">
      <c r="A1" s="1" t="str">
        <f>M1&amp;"年度　佐賀県軟式野球連盟大会等日程表"</f>
        <v>2018年度　佐賀県軟式野球連盟大会等日程表</v>
      </c>
      <c r="B1" s="1"/>
      <c r="C1" s="1"/>
      <c r="D1" s="1"/>
      <c r="E1" s="1"/>
      <c r="F1" s="1"/>
      <c r="G1" s="1"/>
      <c r="H1" s="1"/>
      <c r="I1" s="1"/>
      <c r="J1" s="1"/>
      <c r="K1" s="1"/>
      <c r="M1" s="3">
        <v>2018</v>
      </c>
    </row>
    <row r="2" spans="1:11" ht="5.2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11" customFormat="1" ht="19.5" customHeight="1" thickBot="1" thickTop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4.25" thickTop="1">
      <c r="A4" s="12" t="s">
        <v>1</v>
      </c>
      <c r="B4" s="13"/>
      <c r="C4" s="14" t="s">
        <v>2</v>
      </c>
      <c r="D4" s="15"/>
      <c r="E4" s="16"/>
      <c r="F4" s="17" t="s">
        <v>3</v>
      </c>
      <c r="G4" s="18"/>
      <c r="H4" s="19"/>
      <c r="I4" s="20" t="s">
        <v>4</v>
      </c>
      <c r="J4" s="21"/>
      <c r="K4" s="22"/>
    </row>
    <row r="5" spans="1:11" ht="14.25" thickBot="1">
      <c r="A5" s="23"/>
      <c r="B5" s="24"/>
      <c r="C5" s="25" t="s">
        <v>5</v>
      </c>
      <c r="D5" s="26" t="s">
        <v>6</v>
      </c>
      <c r="E5" s="27" t="s">
        <v>7</v>
      </c>
      <c r="F5" s="28" t="s">
        <v>5</v>
      </c>
      <c r="G5" s="29" t="s">
        <v>6</v>
      </c>
      <c r="H5" s="30" t="s">
        <v>7</v>
      </c>
      <c r="I5" s="31" t="s">
        <v>5</v>
      </c>
      <c r="J5" s="32" t="s">
        <v>6</v>
      </c>
      <c r="K5" s="33" t="s">
        <v>7</v>
      </c>
    </row>
    <row r="6" spans="1:11" ht="27.75" customHeight="1" thickTop="1">
      <c r="A6" s="34" t="s">
        <v>8</v>
      </c>
      <c r="B6" s="35"/>
      <c r="C6" s="36" t="s">
        <v>9</v>
      </c>
      <c r="D6" s="37">
        <v>43169</v>
      </c>
      <c r="E6" s="38" t="s">
        <v>10</v>
      </c>
      <c r="F6" s="39" t="s">
        <v>11</v>
      </c>
      <c r="G6" s="37" t="s">
        <v>12</v>
      </c>
      <c r="H6" s="38" t="s">
        <v>13</v>
      </c>
      <c r="I6" s="36" t="s">
        <v>14</v>
      </c>
      <c r="J6" s="37" t="s">
        <v>15</v>
      </c>
      <c r="K6" s="38" t="s">
        <v>16</v>
      </c>
    </row>
    <row r="7" spans="1:11" ht="27.75" customHeight="1" thickBot="1">
      <c r="A7" s="40"/>
      <c r="B7" s="41"/>
      <c r="C7" s="42" t="s">
        <v>17</v>
      </c>
      <c r="D7" s="43">
        <v>43381</v>
      </c>
      <c r="E7" s="44" t="s">
        <v>18</v>
      </c>
      <c r="F7" s="45" t="s">
        <v>19</v>
      </c>
      <c r="G7" s="43" t="s">
        <v>20</v>
      </c>
      <c r="H7" s="44" t="s">
        <v>21</v>
      </c>
      <c r="I7" s="46"/>
      <c r="J7" s="47"/>
      <c r="K7" s="48"/>
    </row>
    <row r="8" spans="1:11" ht="27.75" customHeight="1" hidden="1">
      <c r="A8" s="49" t="s">
        <v>22</v>
      </c>
      <c r="B8" s="50"/>
      <c r="C8" s="51" t="s">
        <v>23</v>
      </c>
      <c r="D8" s="52" t="s">
        <v>24</v>
      </c>
      <c r="E8" s="53"/>
      <c r="F8" s="54"/>
      <c r="G8" s="55"/>
      <c r="H8" s="56"/>
      <c r="I8" s="57"/>
      <c r="J8" s="55"/>
      <c r="K8" s="56"/>
    </row>
    <row r="9" spans="1:11" ht="21" customHeight="1" thickBot="1" thickTop="1">
      <c r="A9" s="58"/>
      <c r="B9" s="5"/>
      <c r="C9" s="6"/>
      <c r="D9" s="6"/>
      <c r="E9" s="6"/>
      <c r="F9" s="6"/>
      <c r="G9" s="6"/>
      <c r="H9" s="6"/>
      <c r="I9" s="6"/>
      <c r="J9" s="6"/>
      <c r="K9" s="6"/>
    </row>
    <row r="10" spans="1:11" s="11" customFormat="1" ht="19.5" customHeight="1" thickBot="1" thickTop="1">
      <c r="A10" s="59" t="s">
        <v>25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14.25" thickTop="1">
      <c r="A11" s="12" t="s">
        <v>26</v>
      </c>
      <c r="B11" s="62" t="s">
        <v>27</v>
      </c>
      <c r="C11" s="14" t="s">
        <v>28</v>
      </c>
      <c r="D11" s="15"/>
      <c r="E11" s="16"/>
      <c r="F11" s="17" t="s">
        <v>29</v>
      </c>
      <c r="G11" s="18"/>
      <c r="H11" s="19"/>
      <c r="I11" s="63" t="s">
        <v>30</v>
      </c>
      <c r="J11" s="64"/>
      <c r="K11" s="65"/>
    </row>
    <row r="12" spans="1:11" ht="13.5">
      <c r="A12" s="66"/>
      <c r="B12" s="67"/>
      <c r="C12" s="68"/>
      <c r="D12" s="69"/>
      <c r="E12" s="70"/>
      <c r="F12" s="71"/>
      <c r="G12" s="72"/>
      <c r="H12" s="73"/>
      <c r="I12" s="74" t="s">
        <v>31</v>
      </c>
      <c r="J12" s="75"/>
      <c r="K12" s="76"/>
    </row>
    <row r="13" spans="1:11" ht="14.25" thickBot="1">
      <c r="A13" s="23"/>
      <c r="B13" s="77"/>
      <c r="C13" s="25" t="s">
        <v>5</v>
      </c>
      <c r="D13" s="26" t="s">
        <v>6</v>
      </c>
      <c r="E13" s="27" t="s">
        <v>32</v>
      </c>
      <c r="F13" s="28" t="s">
        <v>5</v>
      </c>
      <c r="G13" s="29" t="s">
        <v>6</v>
      </c>
      <c r="H13" s="30" t="s">
        <v>32</v>
      </c>
      <c r="I13" s="31" t="s">
        <v>5</v>
      </c>
      <c r="J13" s="32" t="s">
        <v>6</v>
      </c>
      <c r="K13" s="33" t="s">
        <v>32</v>
      </c>
    </row>
    <row r="14" spans="1:11" ht="16.5" customHeight="1" thickTop="1">
      <c r="A14" s="78" t="s">
        <v>33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</row>
    <row r="15" spans="1:11" ht="15" customHeight="1">
      <c r="A15" s="81" t="str">
        <f>"第"&amp;M1-1977&amp;"回九州連合会長杯軟式野球大会"</f>
        <v>第41回九州連合会長杯軟式野球大会</v>
      </c>
      <c r="B15" s="82" t="s">
        <v>34</v>
      </c>
      <c r="C15" s="83" t="s">
        <v>35</v>
      </c>
      <c r="D15" s="84" t="s">
        <v>36</v>
      </c>
      <c r="E15" s="82">
        <v>43174</v>
      </c>
      <c r="F15" s="81" t="s">
        <v>37</v>
      </c>
      <c r="G15" s="84" t="s">
        <v>38</v>
      </c>
      <c r="H15" s="85">
        <v>43204</v>
      </c>
      <c r="I15" s="86"/>
      <c r="J15" s="87"/>
      <c r="K15" s="88"/>
    </row>
    <row r="16" spans="1:11" ht="15" customHeight="1">
      <c r="A16" s="81"/>
      <c r="B16" s="82"/>
      <c r="C16" s="83"/>
      <c r="D16" s="84"/>
      <c r="E16" s="82"/>
      <c r="F16" s="81"/>
      <c r="G16" s="84"/>
      <c r="H16" s="85"/>
      <c r="I16" s="86"/>
      <c r="J16" s="87"/>
      <c r="K16" s="88"/>
    </row>
    <row r="17" spans="1:11" ht="15" customHeight="1">
      <c r="A17" s="81" t="str">
        <f>"天皇賜杯第"&amp;M1-1945&amp;"回全日本軟式野球大会"</f>
        <v>天皇賜杯第73回全日本軟式野球大会</v>
      </c>
      <c r="B17" s="82" t="s">
        <v>34</v>
      </c>
      <c r="C17" s="83" t="s">
        <v>39</v>
      </c>
      <c r="D17" s="89" t="s">
        <v>40</v>
      </c>
      <c r="E17" s="82">
        <v>43279</v>
      </c>
      <c r="F17" s="86"/>
      <c r="G17" s="87"/>
      <c r="H17" s="88"/>
      <c r="I17" s="81" t="s">
        <v>41</v>
      </c>
      <c r="J17" s="89" t="s">
        <v>42</v>
      </c>
      <c r="K17" s="85">
        <v>43313</v>
      </c>
    </row>
    <row r="18" spans="1:11" ht="15" customHeight="1">
      <c r="A18" s="81"/>
      <c r="B18" s="82"/>
      <c r="C18" s="83"/>
      <c r="D18" s="89"/>
      <c r="E18" s="82"/>
      <c r="F18" s="86"/>
      <c r="G18" s="87"/>
      <c r="H18" s="88"/>
      <c r="I18" s="81"/>
      <c r="J18" s="89"/>
      <c r="K18" s="85"/>
    </row>
    <row r="19" spans="1:11" ht="15" customHeight="1">
      <c r="A19" s="81" t="str">
        <f>"第"&amp;M1-1996&amp;"回西日本軟式野球選手権大会"</f>
        <v>第22回西日本軟式野球選手権大会</v>
      </c>
      <c r="B19" s="82" t="s">
        <v>34</v>
      </c>
      <c r="C19" s="81" t="s">
        <v>43</v>
      </c>
      <c r="D19" s="89" t="s">
        <v>44</v>
      </c>
      <c r="E19" s="82">
        <v>43321</v>
      </c>
      <c r="F19" s="86"/>
      <c r="G19" s="87"/>
      <c r="H19" s="88"/>
      <c r="I19" s="81" t="s">
        <v>45</v>
      </c>
      <c r="J19" s="89" t="s">
        <v>46</v>
      </c>
      <c r="K19" s="85">
        <v>43371</v>
      </c>
    </row>
    <row r="20" spans="1:11" ht="15" customHeight="1">
      <c r="A20" s="81"/>
      <c r="B20" s="82"/>
      <c r="C20" s="81"/>
      <c r="D20" s="89"/>
      <c r="E20" s="82"/>
      <c r="F20" s="86"/>
      <c r="G20" s="87"/>
      <c r="H20" s="88"/>
      <c r="I20" s="81"/>
      <c r="J20" s="89"/>
      <c r="K20" s="85"/>
    </row>
    <row r="21" spans="1:11" ht="15" customHeight="1">
      <c r="A21" s="81" t="str">
        <f>"第"&amp;M1-2010&amp;"九州都市対抗軟式野球大会"</f>
        <v>第8九州都市対抗軟式野球大会</v>
      </c>
      <c r="B21" s="82" t="s">
        <v>34</v>
      </c>
      <c r="C21" s="81" t="str">
        <f>A19&amp;"佐賀県大会の上位チームを推薦（予定）"</f>
        <v>第22回西日本軟式野球選手権大会佐賀県大会の上位チームを推薦（予定）</v>
      </c>
      <c r="D21" s="89"/>
      <c r="E21" s="82"/>
      <c r="F21" s="81" t="s">
        <v>47</v>
      </c>
      <c r="G21" s="84" t="s">
        <v>48</v>
      </c>
      <c r="H21" s="85">
        <v>43406</v>
      </c>
      <c r="I21" s="86"/>
      <c r="J21" s="87"/>
      <c r="K21" s="88"/>
    </row>
    <row r="22" spans="1:11" ht="15" customHeight="1">
      <c r="A22" s="81"/>
      <c r="B22" s="82"/>
      <c r="C22" s="81"/>
      <c r="D22" s="89"/>
      <c r="E22" s="82"/>
      <c r="F22" s="81"/>
      <c r="G22" s="84"/>
      <c r="H22" s="85"/>
      <c r="I22" s="86"/>
      <c r="J22" s="87"/>
      <c r="K22" s="88"/>
    </row>
    <row r="23" spans="1:11" ht="16.5" customHeight="1">
      <c r="A23" s="90" t="s">
        <v>49</v>
      </c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ht="15" customHeight="1">
      <c r="A24" s="81" t="str">
        <f>"第"&amp;M1-1978&amp;"回西日本軟式野球大会"</f>
        <v>第40回西日本軟式野球大会</v>
      </c>
      <c r="B24" s="82" t="s">
        <v>50</v>
      </c>
      <c r="C24" s="83" t="s">
        <v>51</v>
      </c>
      <c r="D24" s="89" t="s">
        <v>52</v>
      </c>
      <c r="E24" s="82">
        <v>43160</v>
      </c>
      <c r="F24" s="86"/>
      <c r="G24" s="87"/>
      <c r="H24" s="88"/>
      <c r="I24" s="81" t="s">
        <v>53</v>
      </c>
      <c r="J24" s="89" t="s">
        <v>54</v>
      </c>
      <c r="K24" s="85">
        <v>43206</v>
      </c>
    </row>
    <row r="25" spans="1:11" ht="15" customHeight="1">
      <c r="A25" s="81"/>
      <c r="B25" s="82"/>
      <c r="C25" s="83"/>
      <c r="D25" s="89"/>
      <c r="E25" s="82"/>
      <c r="F25" s="86"/>
      <c r="G25" s="87"/>
      <c r="H25" s="88"/>
      <c r="I25" s="81"/>
      <c r="J25" s="89"/>
      <c r="K25" s="85"/>
    </row>
    <row r="26" spans="1:11" ht="15" customHeight="1">
      <c r="A26" s="81"/>
      <c r="B26" s="82" t="s">
        <v>55</v>
      </c>
      <c r="C26" s="81" t="s">
        <v>56</v>
      </c>
      <c r="D26" s="89" t="s">
        <v>57</v>
      </c>
      <c r="E26" s="82">
        <v>43167</v>
      </c>
      <c r="F26" s="86"/>
      <c r="G26" s="87"/>
      <c r="H26" s="88"/>
      <c r="I26" s="81" t="s">
        <v>58</v>
      </c>
      <c r="J26" s="89" t="s">
        <v>59</v>
      </c>
      <c r="K26" s="85">
        <v>43227</v>
      </c>
    </row>
    <row r="27" spans="1:11" ht="15" customHeight="1">
      <c r="A27" s="81"/>
      <c r="B27" s="82"/>
      <c r="C27" s="81"/>
      <c r="D27" s="89"/>
      <c r="E27" s="82"/>
      <c r="F27" s="86"/>
      <c r="G27" s="87"/>
      <c r="H27" s="88"/>
      <c r="I27" s="81"/>
      <c r="J27" s="89"/>
      <c r="K27" s="85"/>
    </row>
    <row r="28" spans="1:11" ht="15" customHeight="1">
      <c r="A28" s="81" t="str">
        <f>"高松宮賜杯第"&amp;M1-1956&amp;"回全日本軟式野球大会"</f>
        <v>高松宮賜杯第62回全日本軟式野球大会</v>
      </c>
      <c r="B28" s="82" t="s">
        <v>50</v>
      </c>
      <c r="C28" s="81" t="s">
        <v>60</v>
      </c>
      <c r="D28" s="89" t="s">
        <v>61</v>
      </c>
      <c r="E28" s="82">
        <v>43209</v>
      </c>
      <c r="F28" s="81" t="s">
        <v>62</v>
      </c>
      <c r="G28" s="84">
        <v>43309</v>
      </c>
      <c r="H28" s="85">
        <v>43295</v>
      </c>
      <c r="I28" s="83" t="s">
        <v>63</v>
      </c>
      <c r="J28" s="84" t="s">
        <v>64</v>
      </c>
      <c r="K28" s="85">
        <v>43350</v>
      </c>
    </row>
    <row r="29" spans="1:11" ht="15" customHeight="1">
      <c r="A29" s="81"/>
      <c r="B29" s="82"/>
      <c r="C29" s="81"/>
      <c r="D29" s="89"/>
      <c r="E29" s="82"/>
      <c r="F29" s="81"/>
      <c r="G29" s="84"/>
      <c r="H29" s="85"/>
      <c r="I29" s="83"/>
      <c r="J29" s="84"/>
      <c r="K29" s="85"/>
    </row>
    <row r="30" spans="1:11" ht="15" customHeight="1">
      <c r="A30" s="81"/>
      <c r="B30" s="82" t="s">
        <v>55</v>
      </c>
      <c r="C30" s="81" t="s">
        <v>65</v>
      </c>
      <c r="D30" s="89" t="s">
        <v>66</v>
      </c>
      <c r="E30" s="82">
        <f>E28</f>
        <v>43209</v>
      </c>
      <c r="F30" s="81" t="s">
        <v>67</v>
      </c>
      <c r="G30" s="84">
        <v>43309</v>
      </c>
      <c r="H30" s="85">
        <v>43295</v>
      </c>
      <c r="I30" s="83" t="s">
        <v>68</v>
      </c>
      <c r="J30" s="84" t="s">
        <v>69</v>
      </c>
      <c r="K30" s="85">
        <v>43342</v>
      </c>
    </row>
    <row r="31" spans="1:11" ht="15" customHeight="1">
      <c r="A31" s="81"/>
      <c r="B31" s="82"/>
      <c r="C31" s="81"/>
      <c r="D31" s="89"/>
      <c r="E31" s="82"/>
      <c r="F31" s="81"/>
      <c r="G31" s="84"/>
      <c r="H31" s="85"/>
      <c r="I31" s="83"/>
      <c r="J31" s="84"/>
      <c r="K31" s="85"/>
    </row>
    <row r="32" spans="1:11" ht="16.5" customHeight="1">
      <c r="A32" s="93" t="s">
        <v>70</v>
      </c>
      <c r="B32" s="94"/>
      <c r="C32" s="94"/>
      <c r="D32" s="94"/>
      <c r="E32" s="94"/>
      <c r="F32" s="91"/>
      <c r="G32" s="91"/>
      <c r="H32" s="91"/>
      <c r="I32" s="94"/>
      <c r="J32" s="94"/>
      <c r="K32" s="95"/>
    </row>
    <row r="33" spans="1:11" ht="15" customHeight="1">
      <c r="A33" s="81" t="str">
        <f>"第"&amp;M1-1945&amp;"回国民体育大会（軟式野球競技）"</f>
        <v>第73回国民体育大会（軟式野球競技）</v>
      </c>
      <c r="B33" s="82" t="s">
        <v>71</v>
      </c>
      <c r="C33" s="81" t="s">
        <v>9</v>
      </c>
      <c r="D33" s="89" t="s">
        <v>72</v>
      </c>
      <c r="E33" s="82">
        <v>43244</v>
      </c>
      <c r="F33" s="96" t="s">
        <v>37</v>
      </c>
      <c r="G33" s="97" t="s">
        <v>73</v>
      </c>
      <c r="H33" s="98">
        <v>43308</v>
      </c>
      <c r="I33" s="96" t="s">
        <v>74</v>
      </c>
      <c r="J33" s="97" t="s">
        <v>75</v>
      </c>
      <c r="K33" s="99">
        <v>43348</v>
      </c>
    </row>
    <row r="34" spans="1:11" ht="15" customHeight="1">
      <c r="A34" s="81"/>
      <c r="B34" s="82"/>
      <c r="C34" s="81"/>
      <c r="D34" s="89"/>
      <c r="E34" s="82"/>
      <c r="F34" s="100" t="str">
        <f>"（第"&amp;M1-1980&amp;"回九州ブロック国体軟式野球大会）"</f>
        <v>（第38回九州ブロック国体軟式野球大会）</v>
      </c>
      <c r="G34" s="101"/>
      <c r="H34" s="102"/>
      <c r="I34" s="100" t="s">
        <v>76</v>
      </c>
      <c r="J34" s="101"/>
      <c r="K34" s="102"/>
    </row>
    <row r="35" spans="1:11" ht="15" customHeight="1">
      <c r="A35" s="81" t="str">
        <f>"第"&amp;M1-1962&amp;"回佐賀県アマチュア野球王座決定戦"</f>
        <v>第56回佐賀県アマチュア野球王座決定戦</v>
      </c>
      <c r="B35" s="82" t="s">
        <v>71</v>
      </c>
      <c r="C35" s="81" t="s">
        <v>77</v>
      </c>
      <c r="D35" s="89" t="s">
        <v>78</v>
      </c>
      <c r="E35" s="82">
        <v>43322</v>
      </c>
      <c r="F35" s="86"/>
      <c r="G35" s="87"/>
      <c r="H35" s="88"/>
      <c r="I35" s="103"/>
      <c r="J35" s="87"/>
      <c r="K35" s="88"/>
    </row>
    <row r="36" spans="1:11" ht="15" customHeight="1">
      <c r="A36" s="81"/>
      <c r="B36" s="82"/>
      <c r="C36" s="81"/>
      <c r="D36" s="89"/>
      <c r="E36" s="82"/>
      <c r="F36" s="86"/>
      <c r="G36" s="87"/>
      <c r="H36" s="88"/>
      <c r="I36" s="103"/>
      <c r="J36" s="87"/>
      <c r="K36" s="88"/>
    </row>
    <row r="37" spans="1:11" ht="15" customHeight="1">
      <c r="A37" s="81" t="str">
        <f>"第"&amp;M1-1948&amp;"回佐賀県軟式野球選手権"</f>
        <v>第70回佐賀県軟式野球選手権</v>
      </c>
      <c r="B37" s="82" t="s">
        <v>71</v>
      </c>
      <c r="C37" s="81" t="s">
        <v>77</v>
      </c>
      <c r="D37" s="89" t="s">
        <v>79</v>
      </c>
      <c r="E37" s="82">
        <v>43377</v>
      </c>
      <c r="F37" s="86"/>
      <c r="G37" s="87"/>
      <c r="H37" s="88"/>
      <c r="I37" s="103"/>
      <c r="J37" s="87"/>
      <c r="K37" s="88"/>
    </row>
    <row r="38" spans="1:11" ht="15" customHeight="1" thickBot="1">
      <c r="A38" s="81"/>
      <c r="B38" s="82"/>
      <c r="C38" s="81"/>
      <c r="D38" s="89"/>
      <c r="E38" s="82"/>
      <c r="F38" s="86"/>
      <c r="G38" s="87"/>
      <c r="H38" s="88"/>
      <c r="I38" s="103"/>
      <c r="J38" s="87"/>
      <c r="K38" s="88"/>
    </row>
    <row r="39" spans="1:11" s="11" customFormat="1" ht="19.5" customHeight="1" thickBot="1" thickTop="1">
      <c r="A39" s="59" t="s">
        <v>80</v>
      </c>
      <c r="B39" s="60"/>
      <c r="C39" s="60"/>
      <c r="D39" s="60"/>
      <c r="E39" s="60"/>
      <c r="F39" s="60"/>
      <c r="G39" s="60"/>
      <c r="H39" s="60"/>
      <c r="I39" s="60"/>
      <c r="J39" s="60"/>
      <c r="K39" s="61"/>
    </row>
    <row r="40" spans="1:11" ht="14.25" thickTop="1">
      <c r="A40" s="12" t="s">
        <v>26</v>
      </c>
      <c r="B40" s="62" t="s">
        <v>27</v>
      </c>
      <c r="C40" s="14" t="s">
        <v>28</v>
      </c>
      <c r="D40" s="15"/>
      <c r="E40" s="16"/>
      <c r="F40" s="17" t="s">
        <v>29</v>
      </c>
      <c r="G40" s="18"/>
      <c r="H40" s="19"/>
      <c r="I40" s="63" t="s">
        <v>30</v>
      </c>
      <c r="J40" s="64"/>
      <c r="K40" s="65"/>
    </row>
    <row r="41" spans="1:11" ht="13.5">
      <c r="A41" s="66"/>
      <c r="B41" s="67"/>
      <c r="C41" s="68"/>
      <c r="D41" s="69"/>
      <c r="E41" s="70"/>
      <c r="F41" s="71"/>
      <c r="G41" s="72"/>
      <c r="H41" s="73"/>
      <c r="I41" s="74" t="s">
        <v>31</v>
      </c>
      <c r="J41" s="75"/>
      <c r="K41" s="76"/>
    </row>
    <row r="42" spans="1:11" ht="14.25" thickBot="1">
      <c r="A42" s="23"/>
      <c r="B42" s="77"/>
      <c r="C42" s="25" t="s">
        <v>5</v>
      </c>
      <c r="D42" s="26" t="s">
        <v>6</v>
      </c>
      <c r="E42" s="27" t="s">
        <v>32</v>
      </c>
      <c r="F42" s="28" t="s">
        <v>5</v>
      </c>
      <c r="G42" s="29" t="s">
        <v>6</v>
      </c>
      <c r="H42" s="30" t="s">
        <v>32</v>
      </c>
      <c r="I42" s="31" t="s">
        <v>5</v>
      </c>
      <c r="J42" s="32" t="s">
        <v>6</v>
      </c>
      <c r="K42" s="33" t="s">
        <v>32</v>
      </c>
    </row>
    <row r="43" spans="1:11" ht="16.5" customHeight="1" thickTop="1">
      <c r="A43" s="90" t="s">
        <v>81</v>
      </c>
      <c r="B43" s="91"/>
      <c r="C43" s="91"/>
      <c r="D43" s="91"/>
      <c r="E43" s="91"/>
      <c r="F43" s="91"/>
      <c r="G43" s="91"/>
      <c r="H43" s="91"/>
      <c r="I43" s="91"/>
      <c r="J43" s="91"/>
      <c r="K43" s="92"/>
    </row>
    <row r="44" spans="1:11" ht="15" customHeight="1">
      <c r="A44" s="104" t="str">
        <f>"日本スポーツマスターズ"&amp;M1&amp;"
第"&amp;M1-2005&amp;"回九州軟式野球大会"</f>
        <v>日本スポーツマスターズ2018
第13回九州軟式野球大会</v>
      </c>
      <c r="B44" s="105" t="s">
        <v>82</v>
      </c>
      <c r="C44" s="106" t="s">
        <v>9</v>
      </c>
      <c r="D44" s="107" t="s">
        <v>83</v>
      </c>
      <c r="E44" s="105">
        <v>43244</v>
      </c>
      <c r="F44" s="108" t="s">
        <v>84</v>
      </c>
      <c r="G44" s="109">
        <v>43295</v>
      </c>
      <c r="H44" s="110">
        <v>43281</v>
      </c>
      <c r="I44" s="108" t="s">
        <v>85</v>
      </c>
      <c r="J44" s="109" t="s">
        <v>86</v>
      </c>
      <c r="K44" s="110">
        <v>43333</v>
      </c>
    </row>
    <row r="45" spans="1:11" ht="15" customHeight="1">
      <c r="A45" s="111"/>
      <c r="B45" s="112"/>
      <c r="C45" s="113"/>
      <c r="D45" s="114"/>
      <c r="E45" s="112"/>
      <c r="F45" s="115"/>
      <c r="G45" s="116"/>
      <c r="H45" s="117"/>
      <c r="I45" s="115"/>
      <c r="J45" s="116"/>
      <c r="K45" s="117"/>
    </row>
    <row r="46" spans="1:11" ht="15" customHeight="1">
      <c r="A46" s="104" t="str">
        <f>"第"&amp;M1-1993&amp;"回九州成年選抜野球大会"</f>
        <v>第25回九州成年選抜野球大会</v>
      </c>
      <c r="B46" s="105" t="s">
        <v>82</v>
      </c>
      <c r="C46" s="106" t="s">
        <v>87</v>
      </c>
      <c r="D46" s="107" t="s">
        <v>88</v>
      </c>
      <c r="E46" s="105">
        <v>43293</v>
      </c>
      <c r="F46" s="106" t="s">
        <v>89</v>
      </c>
      <c r="G46" s="109" t="s">
        <v>90</v>
      </c>
      <c r="H46" s="118"/>
      <c r="I46" s="119"/>
      <c r="J46" s="120"/>
      <c r="K46" s="121"/>
    </row>
    <row r="47" spans="1:11" ht="15" customHeight="1">
      <c r="A47" s="111"/>
      <c r="B47" s="112"/>
      <c r="C47" s="113"/>
      <c r="D47" s="114"/>
      <c r="E47" s="112"/>
      <c r="F47" s="113"/>
      <c r="G47" s="116"/>
      <c r="H47" s="122"/>
      <c r="I47" s="123"/>
      <c r="J47" s="124"/>
      <c r="K47" s="125"/>
    </row>
    <row r="48" spans="1:11" ht="16.5" customHeight="1">
      <c r="A48" s="90" t="s">
        <v>91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</row>
    <row r="49" spans="1:11" ht="15" customHeight="1">
      <c r="A49" s="104" t="str">
        <f>"第"&amp;M1-2017&amp;"回全日本実年軟式野球大会"</f>
        <v>第1回全日本実年軟式野球大会</v>
      </c>
      <c r="B49" s="105" t="s">
        <v>92</v>
      </c>
      <c r="C49" s="106" t="s">
        <v>93</v>
      </c>
      <c r="D49" s="107" t="s">
        <v>94</v>
      </c>
      <c r="E49" s="105">
        <v>43188</v>
      </c>
      <c r="F49" s="119"/>
      <c r="G49" s="120"/>
      <c r="H49" s="121"/>
      <c r="I49" s="106" t="s">
        <v>95</v>
      </c>
      <c r="J49" s="109" t="s">
        <v>96</v>
      </c>
      <c r="K49" s="126">
        <v>43221</v>
      </c>
    </row>
    <row r="50" spans="1:11" ht="15" customHeight="1">
      <c r="A50" s="111"/>
      <c r="B50" s="112"/>
      <c r="C50" s="113"/>
      <c r="D50" s="114"/>
      <c r="E50" s="112"/>
      <c r="F50" s="123"/>
      <c r="G50" s="124"/>
      <c r="H50" s="125"/>
      <c r="I50" s="113"/>
      <c r="J50" s="116"/>
      <c r="K50" s="127"/>
    </row>
    <row r="51" spans="1:11" ht="15" customHeight="1">
      <c r="A51" s="104" t="str">
        <f>"第"&amp;M1-2000&amp;"回全日本シニア軟式野球選手権大会
第"&amp;M1-2000&amp;"回西日本シニア軟式野球選手権大会"</f>
        <v>第18回全日本シニア軟式野球選手権大会
第18回西日本シニア軟式野球選手権大会</v>
      </c>
      <c r="B51" s="105" t="s">
        <v>92</v>
      </c>
      <c r="C51" s="128" t="str">
        <f>A49&amp;"の準優勝チームを「全日本シニア大会」、第三位チームを「西日本シニア大会」へ推薦する。"</f>
        <v>第1回全日本実年軟式野球大会の準優勝チームを「全日本シニア大会」、第三位チームを「西日本シニア大会」へ推薦する。</v>
      </c>
      <c r="D51" s="129"/>
      <c r="E51" s="129"/>
      <c r="F51" s="129"/>
      <c r="G51" s="129"/>
      <c r="H51" s="130"/>
      <c r="I51" s="106" t="s">
        <v>97</v>
      </c>
      <c r="J51" s="109" t="s">
        <v>98</v>
      </c>
      <c r="K51" s="131" t="s">
        <v>99</v>
      </c>
    </row>
    <row r="52" spans="1:11" ht="15" customHeight="1">
      <c r="A52" s="111"/>
      <c r="B52" s="112"/>
      <c r="C52" s="132"/>
      <c r="D52" s="133"/>
      <c r="E52" s="133"/>
      <c r="F52" s="133"/>
      <c r="G52" s="133"/>
      <c r="H52" s="134"/>
      <c r="I52" s="113"/>
      <c r="J52" s="116"/>
      <c r="K52" s="135"/>
    </row>
    <row r="53" spans="1:11" ht="15" customHeight="1">
      <c r="A53" s="104" t="str">
        <f>"第"&amp;M1-1996&amp;"回佐賀県実年軟式野球大会"</f>
        <v>第22回佐賀県実年軟式野球大会</v>
      </c>
      <c r="B53" s="105" t="s">
        <v>92</v>
      </c>
      <c r="C53" s="106" t="s">
        <v>100</v>
      </c>
      <c r="D53" s="107" t="s">
        <v>101</v>
      </c>
      <c r="E53" s="105">
        <v>43349</v>
      </c>
      <c r="F53" s="136" t="s">
        <v>102</v>
      </c>
      <c r="G53" s="137" t="s">
        <v>103</v>
      </c>
      <c r="H53" s="110">
        <v>43413</v>
      </c>
      <c r="I53" s="119"/>
      <c r="J53" s="120"/>
      <c r="K53" s="121"/>
    </row>
    <row r="54" spans="1:11" ht="15" customHeight="1">
      <c r="A54" s="111"/>
      <c r="B54" s="112"/>
      <c r="C54" s="113"/>
      <c r="D54" s="114"/>
      <c r="E54" s="112"/>
      <c r="F54" s="138"/>
      <c r="G54" s="139"/>
      <c r="H54" s="117"/>
      <c r="I54" s="123"/>
      <c r="J54" s="124"/>
      <c r="K54" s="125"/>
    </row>
    <row r="55" spans="1:11" ht="16.5" customHeight="1">
      <c r="A55" s="90" t="s">
        <v>104</v>
      </c>
      <c r="B55" s="91"/>
      <c r="C55" s="91"/>
      <c r="D55" s="91"/>
      <c r="E55" s="91"/>
      <c r="F55" s="91"/>
      <c r="G55" s="91"/>
      <c r="H55" s="91"/>
      <c r="I55" s="91"/>
      <c r="J55" s="91"/>
      <c r="K55" s="92"/>
    </row>
    <row r="56" spans="1:11" ht="15" customHeight="1">
      <c r="A56" s="104" t="str">
        <f>"第"&amp;M1-1947&amp;"回佐賀県民体育大会"</f>
        <v>第71回佐賀県民体育大会</v>
      </c>
      <c r="B56" s="140" t="s">
        <v>105</v>
      </c>
      <c r="C56" s="104" t="s">
        <v>106</v>
      </c>
      <c r="D56" s="141" t="s">
        <v>107</v>
      </c>
      <c r="E56" s="140">
        <v>43325</v>
      </c>
      <c r="F56" s="119"/>
      <c r="G56" s="120"/>
      <c r="H56" s="121"/>
      <c r="I56" s="142"/>
      <c r="J56" s="120"/>
      <c r="K56" s="121"/>
    </row>
    <row r="57" spans="1:11" ht="15" customHeight="1" thickBot="1">
      <c r="A57" s="143"/>
      <c r="B57" s="144"/>
      <c r="C57" s="143"/>
      <c r="D57" s="145"/>
      <c r="E57" s="144"/>
      <c r="F57" s="146"/>
      <c r="G57" s="147"/>
      <c r="H57" s="148"/>
      <c r="I57" s="149"/>
      <c r="J57" s="147"/>
      <c r="K57" s="148"/>
    </row>
    <row r="58" spans="1:11" ht="21" customHeight="1" thickBot="1" thickTop="1">
      <c r="A58" s="150"/>
      <c r="B58" s="5"/>
      <c r="C58" s="6"/>
      <c r="D58" s="6"/>
      <c r="E58" s="6"/>
      <c r="F58" s="6"/>
      <c r="G58" s="6"/>
      <c r="H58" s="6"/>
      <c r="I58" s="6"/>
      <c r="J58" s="6"/>
      <c r="K58" s="6"/>
    </row>
    <row r="59" spans="1:11" s="11" customFormat="1" ht="19.5" customHeight="1" thickBot="1" thickTop="1">
      <c r="A59" s="59" t="s">
        <v>108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</row>
    <row r="60" spans="1:11" ht="14.25" thickTop="1">
      <c r="A60" s="12" t="s">
        <v>26</v>
      </c>
      <c r="B60" s="62" t="s">
        <v>27</v>
      </c>
      <c r="C60" s="14" t="s">
        <v>28</v>
      </c>
      <c r="D60" s="15"/>
      <c r="E60" s="16"/>
      <c r="F60" s="17" t="s">
        <v>29</v>
      </c>
      <c r="G60" s="18"/>
      <c r="H60" s="19"/>
      <c r="I60" s="63" t="s">
        <v>30</v>
      </c>
      <c r="J60" s="64"/>
      <c r="K60" s="65"/>
    </row>
    <row r="61" spans="1:11" ht="13.5">
      <c r="A61" s="66"/>
      <c r="B61" s="67"/>
      <c r="C61" s="68"/>
      <c r="D61" s="69"/>
      <c r="E61" s="70"/>
      <c r="F61" s="71"/>
      <c r="G61" s="72"/>
      <c r="H61" s="73"/>
      <c r="I61" s="74" t="s">
        <v>31</v>
      </c>
      <c r="J61" s="75"/>
      <c r="K61" s="76"/>
    </row>
    <row r="62" spans="1:11" ht="14.25" thickBot="1">
      <c r="A62" s="23"/>
      <c r="B62" s="77"/>
      <c r="C62" s="25" t="s">
        <v>5</v>
      </c>
      <c r="D62" s="26" t="s">
        <v>6</v>
      </c>
      <c r="E62" s="27" t="s">
        <v>32</v>
      </c>
      <c r="F62" s="28" t="s">
        <v>5</v>
      </c>
      <c r="G62" s="29" t="s">
        <v>6</v>
      </c>
      <c r="H62" s="30" t="s">
        <v>32</v>
      </c>
      <c r="I62" s="31" t="s">
        <v>5</v>
      </c>
      <c r="J62" s="32" t="s">
        <v>6</v>
      </c>
      <c r="K62" s="33" t="s">
        <v>32</v>
      </c>
    </row>
    <row r="63" spans="1:11" ht="15" customHeight="1" thickTop="1">
      <c r="A63" s="151" t="s">
        <v>109</v>
      </c>
      <c r="B63" s="35" t="s">
        <v>110</v>
      </c>
      <c r="C63" s="152" t="s">
        <v>111</v>
      </c>
      <c r="D63" s="153">
        <v>43180</v>
      </c>
      <c r="E63" s="154" t="s">
        <v>112</v>
      </c>
      <c r="F63" s="155"/>
      <c r="G63" s="156"/>
      <c r="H63" s="157"/>
      <c r="I63" s="158"/>
      <c r="J63" s="156"/>
      <c r="K63" s="157"/>
    </row>
    <row r="64" spans="1:11" ht="15" customHeight="1">
      <c r="A64" s="159"/>
      <c r="B64" s="160"/>
      <c r="C64" s="161"/>
      <c r="D64" s="84"/>
      <c r="E64" s="162"/>
      <c r="F64" s="86"/>
      <c r="G64" s="87"/>
      <c r="H64" s="88"/>
      <c r="I64" s="103"/>
      <c r="J64" s="87"/>
      <c r="K64" s="88"/>
    </row>
    <row r="65" spans="1:11" ht="15" customHeight="1">
      <c r="A65" s="159" t="str">
        <f>"第"&amp;M1-1986&amp;"回佐賀県中学野球（マルエス旗）大会
（第"&amp;M1-1983&amp;"回全日本少年軟式野球大会）"</f>
        <v>第32回佐賀県中学野球（マルエス旗）大会
（第35回全日本少年軟式野球大会）</v>
      </c>
      <c r="B65" s="160" t="s">
        <v>110</v>
      </c>
      <c r="C65" s="159" t="s">
        <v>113</v>
      </c>
      <c r="D65" s="163" t="s">
        <v>114</v>
      </c>
      <c r="E65" s="164">
        <v>43182</v>
      </c>
      <c r="F65" s="159" t="s">
        <v>115</v>
      </c>
      <c r="G65" s="84" t="s">
        <v>116</v>
      </c>
      <c r="H65" s="85">
        <v>43274</v>
      </c>
      <c r="I65" s="83" t="s">
        <v>117</v>
      </c>
      <c r="J65" s="84" t="s">
        <v>118</v>
      </c>
      <c r="K65" s="85">
        <v>43298</v>
      </c>
    </row>
    <row r="66" spans="1:11" ht="15" customHeight="1">
      <c r="A66" s="159"/>
      <c r="B66" s="160"/>
      <c r="C66" s="159"/>
      <c r="D66" s="163"/>
      <c r="E66" s="164"/>
      <c r="F66" s="159"/>
      <c r="G66" s="84"/>
      <c r="H66" s="85"/>
      <c r="I66" s="83"/>
      <c r="J66" s="84"/>
      <c r="K66" s="85"/>
    </row>
    <row r="67" spans="1:11" ht="15" customHeight="1">
      <c r="A67" s="159" t="str">
        <f>"平成"&amp;M1-1988&amp;"年中体連軟式野球大会"</f>
        <v>平成30年中体連軟式野球大会</v>
      </c>
      <c r="B67" s="160" t="s">
        <v>110</v>
      </c>
      <c r="C67" s="159" t="s">
        <v>119</v>
      </c>
      <c r="D67" s="163" t="s">
        <v>120</v>
      </c>
      <c r="E67" s="162" t="s">
        <v>112</v>
      </c>
      <c r="F67" s="159" t="s">
        <v>45</v>
      </c>
      <c r="G67" s="163" t="s">
        <v>121</v>
      </c>
      <c r="H67" s="165" t="s">
        <v>112</v>
      </c>
      <c r="I67" s="159" t="s">
        <v>122</v>
      </c>
      <c r="J67" s="84" t="s">
        <v>123</v>
      </c>
      <c r="K67" s="165" t="s">
        <v>112</v>
      </c>
    </row>
    <row r="68" spans="1:11" ht="15" customHeight="1">
      <c r="A68" s="159"/>
      <c r="B68" s="160"/>
      <c r="C68" s="159"/>
      <c r="D68" s="163"/>
      <c r="E68" s="162"/>
      <c r="F68" s="159"/>
      <c r="G68" s="163"/>
      <c r="H68" s="165"/>
      <c r="I68" s="159"/>
      <c r="J68" s="84"/>
      <c r="K68" s="165"/>
    </row>
    <row r="69" spans="1:11" ht="15" customHeight="1">
      <c r="A69" s="159" t="s">
        <v>124</v>
      </c>
      <c r="B69" s="160" t="s">
        <v>110</v>
      </c>
      <c r="C69" s="159" t="s">
        <v>125</v>
      </c>
      <c r="D69" s="163" t="s">
        <v>126</v>
      </c>
      <c r="E69" s="162" t="s">
        <v>112</v>
      </c>
      <c r="F69" s="86"/>
      <c r="G69" s="87"/>
      <c r="H69" s="88"/>
      <c r="I69" s="103"/>
      <c r="J69" s="87"/>
      <c r="K69" s="88"/>
    </row>
    <row r="70" spans="1:11" ht="15" customHeight="1">
      <c r="A70" s="159"/>
      <c r="B70" s="160"/>
      <c r="C70" s="159"/>
      <c r="D70" s="163"/>
      <c r="E70" s="162"/>
      <c r="F70" s="86"/>
      <c r="G70" s="87"/>
      <c r="H70" s="88"/>
      <c r="I70" s="103"/>
      <c r="J70" s="87"/>
      <c r="K70" s="88"/>
    </row>
    <row r="71" spans="1:11" ht="15" customHeight="1">
      <c r="A71" s="159" t="s">
        <v>127</v>
      </c>
      <c r="B71" s="160" t="s">
        <v>110</v>
      </c>
      <c r="C71" s="159" t="s">
        <v>125</v>
      </c>
      <c r="D71" s="163" t="s">
        <v>128</v>
      </c>
      <c r="E71" s="162" t="s">
        <v>112</v>
      </c>
      <c r="F71" s="86"/>
      <c r="G71" s="87"/>
      <c r="H71" s="88"/>
      <c r="I71" s="103"/>
      <c r="J71" s="87"/>
      <c r="K71" s="88"/>
    </row>
    <row r="72" spans="1:11" ht="15" customHeight="1">
      <c r="A72" s="159"/>
      <c r="B72" s="160"/>
      <c r="C72" s="159"/>
      <c r="D72" s="163"/>
      <c r="E72" s="162"/>
      <c r="F72" s="86"/>
      <c r="G72" s="87"/>
      <c r="H72" s="88"/>
      <c r="I72" s="103"/>
      <c r="J72" s="87"/>
      <c r="K72" s="88"/>
    </row>
    <row r="73" spans="1:11" ht="15" customHeight="1">
      <c r="A73" s="159" t="str">
        <f>"文部科学大臣杯第"&amp;M1-2008&amp;"回全日本少年春季
軟式野球大会"</f>
        <v>文部科学大臣杯第10回全日本少年春季
軟式野球大会</v>
      </c>
      <c r="B73" s="160" t="s">
        <v>110</v>
      </c>
      <c r="C73" s="159" t="s">
        <v>129</v>
      </c>
      <c r="D73" s="163" t="s">
        <v>90</v>
      </c>
      <c r="E73" s="164">
        <v>43370</v>
      </c>
      <c r="F73" s="166" t="s">
        <v>130</v>
      </c>
      <c r="G73" s="167"/>
      <c r="H73" s="168"/>
      <c r="I73" s="169" t="s">
        <v>131</v>
      </c>
      <c r="J73" s="170" t="s">
        <v>132</v>
      </c>
      <c r="K73" s="99">
        <v>43119</v>
      </c>
    </row>
    <row r="74" spans="1:11" ht="15" customHeight="1">
      <c r="A74" s="159"/>
      <c r="B74" s="160"/>
      <c r="C74" s="159"/>
      <c r="D74" s="163"/>
      <c r="E74" s="164"/>
      <c r="F74" s="171"/>
      <c r="G74" s="172"/>
      <c r="H74" s="168"/>
      <c r="I74" s="173" t="str">
        <f>"（文部科学大臣杯第"&amp;M1-2009&amp;"回全日本少年春季軟式野球大会）"</f>
        <v>（文部科学大臣杯第9回全日本少年春季軟式野球大会）</v>
      </c>
      <c r="J74" s="174"/>
      <c r="K74" s="175"/>
    </row>
    <row r="75" spans="1:11" ht="15" customHeight="1">
      <c r="A75" s="159" t="str">
        <f>"第"&amp;M1-1998&amp;"回ドリーム旗争奪大会"</f>
        <v>第20回ドリーム旗争奪大会</v>
      </c>
      <c r="B75" s="160" t="s">
        <v>110</v>
      </c>
      <c r="C75" s="159" t="s">
        <v>9</v>
      </c>
      <c r="D75" s="163" t="s">
        <v>133</v>
      </c>
      <c r="E75" s="162" t="s">
        <v>112</v>
      </c>
      <c r="F75" s="176" t="s">
        <v>45</v>
      </c>
      <c r="G75" s="177" t="s">
        <v>134</v>
      </c>
      <c r="H75" s="99">
        <v>43145</v>
      </c>
      <c r="I75" s="86"/>
      <c r="J75" s="87"/>
      <c r="K75" s="88"/>
    </row>
    <row r="76" spans="1:11" ht="15" customHeight="1" thickBot="1">
      <c r="A76" s="178"/>
      <c r="B76" s="41"/>
      <c r="C76" s="178"/>
      <c r="D76" s="179"/>
      <c r="E76" s="180"/>
      <c r="F76" s="181" t="str">
        <f>"（第"&amp;M1-2003&amp;"回九州中学生選抜軟式野球大会）"</f>
        <v>（第15回九州中学生選抜軟式野球大会）</v>
      </c>
      <c r="G76" s="52"/>
      <c r="H76" s="53"/>
      <c r="I76" s="182"/>
      <c r="J76" s="183"/>
      <c r="K76" s="184"/>
    </row>
    <row r="77" spans="1:11" ht="21" customHeight="1" thickBot="1" thickTop="1">
      <c r="A77" s="185"/>
      <c r="B77" s="5"/>
      <c r="C77" s="6"/>
      <c r="D77" s="6"/>
      <c r="E77" s="6"/>
      <c r="F77" s="6"/>
      <c r="G77" s="6"/>
      <c r="H77" s="6"/>
      <c r="I77" s="6"/>
      <c r="J77" s="6"/>
      <c r="K77" s="6"/>
    </row>
    <row r="78" spans="1:11" s="11" customFormat="1" ht="19.5" customHeight="1" thickBot="1" thickTop="1">
      <c r="A78" s="59" t="s">
        <v>135</v>
      </c>
      <c r="B78" s="60"/>
      <c r="C78" s="60"/>
      <c r="D78" s="60"/>
      <c r="E78" s="60"/>
      <c r="F78" s="60"/>
      <c r="G78" s="60"/>
      <c r="H78" s="60"/>
      <c r="I78" s="60"/>
      <c r="J78" s="60"/>
      <c r="K78" s="61"/>
    </row>
    <row r="79" spans="1:11" ht="14.25" thickTop="1">
      <c r="A79" s="12" t="s">
        <v>26</v>
      </c>
      <c r="B79" s="62" t="s">
        <v>27</v>
      </c>
      <c r="C79" s="14" t="s">
        <v>28</v>
      </c>
      <c r="D79" s="15"/>
      <c r="E79" s="16"/>
      <c r="F79" s="17" t="s">
        <v>29</v>
      </c>
      <c r="G79" s="18"/>
      <c r="H79" s="19"/>
      <c r="I79" s="63" t="s">
        <v>30</v>
      </c>
      <c r="J79" s="64"/>
      <c r="K79" s="65"/>
    </row>
    <row r="80" spans="1:11" ht="13.5" customHeight="1">
      <c r="A80" s="66"/>
      <c r="B80" s="67"/>
      <c r="C80" s="68"/>
      <c r="D80" s="69"/>
      <c r="E80" s="70"/>
      <c r="F80" s="71"/>
      <c r="G80" s="72"/>
      <c r="H80" s="73"/>
      <c r="I80" s="74" t="s">
        <v>31</v>
      </c>
      <c r="J80" s="75"/>
      <c r="K80" s="76"/>
    </row>
    <row r="81" spans="1:11" ht="14.25" thickBot="1">
      <c r="A81" s="23"/>
      <c r="B81" s="77"/>
      <c r="C81" s="25" t="s">
        <v>5</v>
      </c>
      <c r="D81" s="26" t="s">
        <v>6</v>
      </c>
      <c r="E81" s="27" t="s">
        <v>32</v>
      </c>
      <c r="F81" s="28" t="s">
        <v>5</v>
      </c>
      <c r="G81" s="29" t="s">
        <v>6</v>
      </c>
      <c r="H81" s="30" t="s">
        <v>32</v>
      </c>
      <c r="I81" s="31" t="s">
        <v>5</v>
      </c>
      <c r="J81" s="32" t="s">
        <v>6</v>
      </c>
      <c r="K81" s="33" t="s">
        <v>32</v>
      </c>
    </row>
    <row r="82" spans="1:11" ht="15" customHeight="1" thickTop="1">
      <c r="A82" s="151" t="str">
        <f>"高円宮賜杯第"&amp;M1-1980&amp;"回全日本学童軟式野球大会"</f>
        <v>高円宮賜杯第38回全日本学童軟式野球大会</v>
      </c>
      <c r="B82" s="186" t="s">
        <v>136</v>
      </c>
      <c r="C82" s="151" t="s">
        <v>137</v>
      </c>
      <c r="D82" s="187" t="s">
        <v>138</v>
      </c>
      <c r="E82" s="188">
        <v>43199</v>
      </c>
      <c r="F82" s="155"/>
      <c r="G82" s="156"/>
      <c r="H82" s="157"/>
      <c r="I82" s="151" t="s">
        <v>139</v>
      </c>
      <c r="J82" s="153" t="s">
        <v>140</v>
      </c>
      <c r="K82" s="189">
        <v>43298</v>
      </c>
    </row>
    <row r="83" spans="1:11" ht="15" customHeight="1">
      <c r="A83" s="159"/>
      <c r="B83" s="190"/>
      <c r="C83" s="159"/>
      <c r="D83" s="191" t="s">
        <v>141</v>
      </c>
      <c r="E83" s="164"/>
      <c r="F83" s="86"/>
      <c r="G83" s="87"/>
      <c r="H83" s="88"/>
      <c r="I83" s="159"/>
      <c r="J83" s="84"/>
      <c r="K83" s="85"/>
    </row>
    <row r="84" spans="1:11" ht="15" customHeight="1">
      <c r="A84" s="159" t="str">
        <f>"第"&amp;M1-1987&amp;"回九州学童軟式野球大会"</f>
        <v>第31回九州学童軟式野球大会</v>
      </c>
      <c r="B84" s="190" t="s">
        <v>136</v>
      </c>
      <c r="C84" s="159" t="str">
        <f>"高円宮賜杯第"&amp;M1-1980&amp;"回全日本学童軟式野球
　佐賀県大会の上位チームを推薦予定"</f>
        <v>高円宮賜杯第38回全日本学童軟式野球
　佐賀県大会の上位チームを推薦予定</v>
      </c>
      <c r="D84" s="163"/>
      <c r="E84" s="164"/>
      <c r="F84" s="176" t="s">
        <v>142</v>
      </c>
      <c r="G84" s="192" t="s">
        <v>128</v>
      </c>
      <c r="H84" s="110">
        <v>43316</v>
      </c>
      <c r="I84" s="86"/>
      <c r="J84" s="87"/>
      <c r="K84" s="88"/>
    </row>
    <row r="85" spans="1:11" ht="15" customHeight="1">
      <c r="A85" s="159"/>
      <c r="B85" s="190"/>
      <c r="C85" s="159"/>
      <c r="D85" s="163"/>
      <c r="E85" s="164"/>
      <c r="F85" s="193" t="str">
        <f>"（"&amp;A84&amp;"）"</f>
        <v>（第31回九州学童軟式野球大会）</v>
      </c>
      <c r="G85" s="191"/>
      <c r="H85" s="117"/>
      <c r="I85" s="86"/>
      <c r="J85" s="87"/>
      <c r="K85" s="88"/>
    </row>
    <row r="86" spans="1:11" ht="15" customHeight="1">
      <c r="A86" s="159" t="str">
        <f>"第"&amp;M1-1969&amp;"回佐賀県少年野球選手権大会
（NTT西日本杯争奪）"</f>
        <v>第49回佐賀県少年野球選手権大会
（NTT西日本杯争奪）</v>
      </c>
      <c r="B86" s="190" t="s">
        <v>136</v>
      </c>
      <c r="C86" s="159" t="s">
        <v>9</v>
      </c>
      <c r="D86" s="163" t="s">
        <v>143</v>
      </c>
      <c r="E86" s="85">
        <v>43305</v>
      </c>
      <c r="F86" s="86"/>
      <c r="G86" s="87"/>
      <c r="H86" s="88"/>
      <c r="I86" s="86"/>
      <c r="J86" s="87"/>
      <c r="K86" s="88"/>
    </row>
    <row r="87" spans="1:11" ht="15" customHeight="1">
      <c r="A87" s="159"/>
      <c r="B87" s="190"/>
      <c r="C87" s="159"/>
      <c r="D87" s="163"/>
      <c r="E87" s="85"/>
      <c r="F87" s="86"/>
      <c r="G87" s="87"/>
      <c r="H87" s="88"/>
      <c r="I87" s="86"/>
      <c r="J87" s="87"/>
      <c r="K87" s="88"/>
    </row>
    <row r="88" spans="1:11" ht="15" customHeight="1">
      <c r="A88" s="159" t="str">
        <f>"第"&amp;M1-2002&amp;"回王貞治杯九州学童軟式野球大会"</f>
        <v>第16回王貞治杯九州学童軟式野球大会</v>
      </c>
      <c r="B88" s="190" t="s">
        <v>136</v>
      </c>
      <c r="C88" s="86"/>
      <c r="D88" s="194"/>
      <c r="E88" s="195"/>
      <c r="F88" s="159" t="s">
        <v>144</v>
      </c>
      <c r="G88" s="84" t="s">
        <v>103</v>
      </c>
      <c r="H88" s="85">
        <v>43414</v>
      </c>
      <c r="I88" s="86"/>
      <c r="J88" s="87"/>
      <c r="K88" s="88"/>
    </row>
    <row r="89" spans="1:11" ht="15" customHeight="1">
      <c r="A89" s="159"/>
      <c r="B89" s="190"/>
      <c r="C89" s="86"/>
      <c r="D89" s="194"/>
      <c r="E89" s="195"/>
      <c r="F89" s="159"/>
      <c r="G89" s="84"/>
      <c r="H89" s="85"/>
      <c r="I89" s="86"/>
      <c r="J89" s="87"/>
      <c r="K89" s="88"/>
    </row>
    <row r="90" spans="1:11" ht="15" customHeight="1">
      <c r="A90" s="196" t="s">
        <v>145</v>
      </c>
      <c r="B90" s="190" t="s">
        <v>136</v>
      </c>
      <c r="C90" s="86"/>
      <c r="D90" s="194"/>
      <c r="E90" s="195"/>
      <c r="F90" s="83" t="s">
        <v>146</v>
      </c>
      <c r="G90" s="84" t="s">
        <v>147</v>
      </c>
      <c r="H90" s="85">
        <v>43320</v>
      </c>
      <c r="I90" s="197" t="s">
        <v>148</v>
      </c>
      <c r="J90" s="84" t="s">
        <v>149</v>
      </c>
      <c r="K90" s="85">
        <v>43286</v>
      </c>
    </row>
    <row r="91" spans="1:11" ht="15" customHeight="1">
      <c r="A91" s="196"/>
      <c r="B91" s="190"/>
      <c r="C91" s="86"/>
      <c r="D91" s="194"/>
      <c r="E91" s="195"/>
      <c r="F91" s="83"/>
      <c r="G91" s="84"/>
      <c r="H91" s="85"/>
      <c r="I91" s="197"/>
      <c r="J91" s="84"/>
      <c r="K91" s="85"/>
    </row>
    <row r="92" spans="1:11" ht="15" customHeight="1">
      <c r="A92" s="159" t="str">
        <f>"ＪＡ杯第"&amp;M1-1985&amp;"回佐賀新聞社学童オリンピック
（軟式野球競技）"</f>
        <v>ＪＡ杯第33回佐賀新聞社学童オリンピック
（軟式野球競技）</v>
      </c>
      <c r="B92" s="190" t="s">
        <v>136</v>
      </c>
      <c r="C92" s="159" t="s">
        <v>9</v>
      </c>
      <c r="D92" s="163" t="s">
        <v>150</v>
      </c>
      <c r="E92" s="164">
        <v>43384</v>
      </c>
      <c r="F92" s="86"/>
      <c r="G92" s="87"/>
      <c r="H92" s="88"/>
      <c r="I92" s="86"/>
      <c r="J92" s="87"/>
      <c r="K92" s="88"/>
    </row>
    <row r="93" spans="1:11" ht="15" customHeight="1" thickBot="1">
      <c r="A93" s="178"/>
      <c r="B93" s="198"/>
      <c r="C93" s="178"/>
      <c r="D93" s="179"/>
      <c r="E93" s="199"/>
      <c r="F93" s="182"/>
      <c r="G93" s="183"/>
      <c r="H93" s="184"/>
      <c r="I93" s="182"/>
      <c r="J93" s="183"/>
      <c r="K93" s="184"/>
    </row>
    <row r="94" spans="1:11" ht="21" customHeight="1" thickBot="1" thickTop="1">
      <c r="A94" s="200"/>
      <c r="B94" s="201"/>
      <c r="C94" s="202"/>
      <c r="D94" s="202"/>
      <c r="E94" s="202"/>
      <c r="F94" s="202"/>
      <c r="G94" s="202"/>
      <c r="H94" s="202"/>
      <c r="I94" s="202"/>
      <c r="J94" s="202"/>
      <c r="K94" s="202"/>
    </row>
    <row r="95" spans="1:11" s="11" customFormat="1" ht="19.5" customHeight="1" thickBot="1" thickTop="1">
      <c r="A95" s="59" t="s">
        <v>151</v>
      </c>
      <c r="B95" s="60"/>
      <c r="C95" s="60"/>
      <c r="D95" s="60"/>
      <c r="E95" s="60"/>
      <c r="F95" s="60"/>
      <c r="G95" s="60"/>
      <c r="H95" s="60"/>
      <c r="I95" s="60"/>
      <c r="J95" s="60"/>
      <c r="K95" s="61"/>
    </row>
    <row r="96" spans="1:11" ht="14.25" thickTop="1">
      <c r="A96" s="12" t="s">
        <v>26</v>
      </c>
      <c r="B96" s="62" t="s">
        <v>27</v>
      </c>
      <c r="C96" s="14" t="s">
        <v>28</v>
      </c>
      <c r="D96" s="15"/>
      <c r="E96" s="16"/>
      <c r="F96" s="17" t="s">
        <v>29</v>
      </c>
      <c r="G96" s="18"/>
      <c r="H96" s="19"/>
      <c r="I96" s="63" t="s">
        <v>30</v>
      </c>
      <c r="J96" s="64"/>
      <c r="K96" s="65"/>
    </row>
    <row r="97" spans="1:11" ht="13.5">
      <c r="A97" s="66"/>
      <c r="B97" s="67"/>
      <c r="C97" s="68"/>
      <c r="D97" s="69"/>
      <c r="E97" s="70"/>
      <c r="F97" s="71"/>
      <c r="G97" s="72"/>
      <c r="H97" s="73"/>
      <c r="I97" s="74" t="s">
        <v>31</v>
      </c>
      <c r="J97" s="75"/>
      <c r="K97" s="76"/>
    </row>
    <row r="98" spans="1:11" ht="14.25" thickBot="1">
      <c r="A98" s="23"/>
      <c r="B98" s="77"/>
      <c r="C98" s="25" t="s">
        <v>5</v>
      </c>
      <c r="D98" s="26" t="s">
        <v>6</v>
      </c>
      <c r="E98" s="27" t="s">
        <v>32</v>
      </c>
      <c r="F98" s="28" t="s">
        <v>5</v>
      </c>
      <c r="G98" s="29" t="s">
        <v>6</v>
      </c>
      <c r="H98" s="30" t="s">
        <v>32</v>
      </c>
      <c r="I98" s="31" t="s">
        <v>5</v>
      </c>
      <c r="J98" s="32" t="s">
        <v>6</v>
      </c>
      <c r="K98" s="33" t="s">
        <v>32</v>
      </c>
    </row>
    <row r="99" spans="1:11" ht="15" customHeight="1" thickTop="1">
      <c r="A99" s="203" t="str">
        <f>"第"&amp;M1-2004&amp;"回佐賀県還暦軟式野球選手権"</f>
        <v>第14回佐賀県還暦軟式野球選手権</v>
      </c>
      <c r="B99" s="35" t="s">
        <v>152</v>
      </c>
      <c r="C99" s="151" t="s">
        <v>153</v>
      </c>
      <c r="D99" s="153" t="s">
        <v>94</v>
      </c>
      <c r="E99" s="189">
        <v>43188</v>
      </c>
      <c r="F99" s="155"/>
      <c r="G99" s="156"/>
      <c r="H99" s="157"/>
      <c r="I99" s="158"/>
      <c r="J99" s="156"/>
      <c r="K99" s="157"/>
    </row>
    <row r="100" spans="1:11" ht="15" customHeight="1">
      <c r="A100" s="204"/>
      <c r="B100" s="160"/>
      <c r="C100" s="159"/>
      <c r="D100" s="84"/>
      <c r="E100" s="85"/>
      <c r="F100" s="86"/>
      <c r="G100" s="87"/>
      <c r="H100" s="88"/>
      <c r="I100" s="103"/>
      <c r="J100" s="87"/>
      <c r="K100" s="88"/>
    </row>
    <row r="101" spans="1:11" ht="15" customHeight="1">
      <c r="A101" s="205" t="str">
        <f>"第"&amp;M1-2006&amp;"回九州還暦軟式野球大会"</f>
        <v>第12回九州還暦軟式野球大会</v>
      </c>
      <c r="B101" s="160" t="s">
        <v>152</v>
      </c>
      <c r="C101" s="159" t="s">
        <v>154</v>
      </c>
      <c r="D101" s="163" t="s">
        <v>155</v>
      </c>
      <c r="E101" s="164">
        <v>43230</v>
      </c>
      <c r="F101" s="206" t="s">
        <v>84</v>
      </c>
      <c r="G101" s="109" t="s">
        <v>156</v>
      </c>
      <c r="H101" s="110">
        <v>43407</v>
      </c>
      <c r="I101" s="103"/>
      <c r="J101" s="87"/>
      <c r="K101" s="88"/>
    </row>
    <row r="102" spans="1:11" ht="15" customHeight="1">
      <c r="A102" s="205"/>
      <c r="B102" s="160"/>
      <c r="C102" s="159"/>
      <c r="D102" s="163"/>
      <c r="E102" s="164"/>
      <c r="F102" s="204"/>
      <c r="G102" s="116"/>
      <c r="H102" s="117"/>
      <c r="I102" s="103"/>
      <c r="J102" s="87"/>
      <c r="K102" s="88"/>
    </row>
    <row r="103" spans="1:11" ht="15" customHeight="1">
      <c r="A103" s="205" t="str">
        <f>"さがねんりんピック"&amp;M1</f>
        <v>さがねんりんピック2018</v>
      </c>
      <c r="B103" s="160" t="s">
        <v>152</v>
      </c>
      <c r="C103" s="159" t="s">
        <v>157</v>
      </c>
      <c r="D103" s="84" t="s">
        <v>158</v>
      </c>
      <c r="E103" s="85">
        <v>43384</v>
      </c>
      <c r="F103" s="86"/>
      <c r="G103" s="87"/>
      <c r="H103" s="88"/>
      <c r="I103" s="103"/>
      <c r="J103" s="87"/>
      <c r="K103" s="88"/>
    </row>
    <row r="104" spans="1:11" ht="15" customHeight="1" thickBot="1">
      <c r="A104" s="40"/>
      <c r="B104" s="41"/>
      <c r="C104" s="178"/>
      <c r="D104" s="207"/>
      <c r="E104" s="208"/>
      <c r="F104" s="182"/>
      <c r="G104" s="183"/>
      <c r="H104" s="184"/>
      <c r="I104" s="209"/>
      <c r="J104" s="183"/>
      <c r="K104" s="184"/>
    </row>
    <row r="105" spans="1:11" ht="21" customHeight="1" thickBot="1" thickTop="1">
      <c r="A105" s="185"/>
      <c r="B105" s="5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11" customFormat="1" ht="19.5" customHeight="1" thickBot="1" thickTop="1">
      <c r="A106" s="59" t="s">
        <v>159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1"/>
    </row>
    <row r="107" spans="1:11" ht="14.25" thickTop="1">
      <c r="A107" s="12" t="s">
        <v>26</v>
      </c>
      <c r="B107" s="62" t="s">
        <v>27</v>
      </c>
      <c r="C107" s="14" t="s">
        <v>28</v>
      </c>
      <c r="D107" s="15"/>
      <c r="E107" s="16"/>
      <c r="F107" s="17" t="s">
        <v>29</v>
      </c>
      <c r="G107" s="18"/>
      <c r="H107" s="19"/>
      <c r="I107" s="63" t="s">
        <v>30</v>
      </c>
      <c r="J107" s="64"/>
      <c r="K107" s="65"/>
    </row>
    <row r="108" spans="1:11" ht="13.5">
      <c r="A108" s="66"/>
      <c r="B108" s="67"/>
      <c r="C108" s="68"/>
      <c r="D108" s="69"/>
      <c r="E108" s="70"/>
      <c r="F108" s="71"/>
      <c r="G108" s="72"/>
      <c r="H108" s="73"/>
      <c r="I108" s="74" t="s">
        <v>31</v>
      </c>
      <c r="J108" s="75"/>
      <c r="K108" s="76"/>
    </row>
    <row r="109" spans="1:11" ht="14.25" thickBot="1">
      <c r="A109" s="23"/>
      <c r="B109" s="77"/>
      <c r="C109" s="25" t="s">
        <v>5</v>
      </c>
      <c r="D109" s="26" t="s">
        <v>6</v>
      </c>
      <c r="E109" s="27" t="s">
        <v>32</v>
      </c>
      <c r="F109" s="28" t="s">
        <v>5</v>
      </c>
      <c r="G109" s="29" t="s">
        <v>6</v>
      </c>
      <c r="H109" s="30" t="s">
        <v>32</v>
      </c>
      <c r="I109" s="31" t="s">
        <v>5</v>
      </c>
      <c r="J109" s="32" t="s">
        <v>6</v>
      </c>
      <c r="K109" s="33" t="s">
        <v>32</v>
      </c>
    </row>
    <row r="110" spans="1:11" ht="15" customHeight="1" thickTop="1">
      <c r="A110" s="210" t="str">
        <f>"第"&amp;M1-2010&amp;"回全日本女子軟式野球佐賀県大会"</f>
        <v>第8回全日本女子軟式野球佐賀県大会</v>
      </c>
      <c r="B110" s="211" t="s">
        <v>160</v>
      </c>
      <c r="C110" s="212" t="s">
        <v>157</v>
      </c>
      <c r="D110" s="213" t="s">
        <v>161</v>
      </c>
      <c r="E110" s="214">
        <v>43265</v>
      </c>
      <c r="F110" s="212" t="s">
        <v>162</v>
      </c>
      <c r="G110" s="215" t="s">
        <v>128</v>
      </c>
      <c r="H110" s="216">
        <v>43315</v>
      </c>
      <c r="I110" s="217"/>
      <c r="J110" s="218"/>
      <c r="K110" s="219"/>
    </row>
    <row r="111" spans="1:11" ht="15" customHeight="1">
      <c r="A111" s="220"/>
      <c r="B111" s="221" t="s">
        <v>163</v>
      </c>
      <c r="C111" s="204"/>
      <c r="D111" s="222"/>
      <c r="E111" s="223"/>
      <c r="F111" s="204"/>
      <c r="G111" s="116"/>
      <c r="H111" s="117"/>
      <c r="I111" s="123"/>
      <c r="J111" s="224"/>
      <c r="K111" s="225"/>
    </row>
    <row r="112" spans="1:11" ht="15" customHeight="1">
      <c r="A112" s="206" t="str">
        <f>"NPBガールズトーナメント"&amp;M1&amp;"
　　　全日本女子学童軟式野球大会"</f>
        <v>NPBガールズトーナメント2018
　　　全日本女子学童軟式野球大会</v>
      </c>
      <c r="B112" s="160" t="s">
        <v>163</v>
      </c>
      <c r="C112" s="86"/>
      <c r="D112" s="194"/>
      <c r="E112" s="195"/>
      <c r="F112" s="86"/>
      <c r="G112" s="194"/>
      <c r="H112" s="195"/>
      <c r="I112" s="226" t="s">
        <v>164</v>
      </c>
      <c r="J112" s="227" t="s">
        <v>165</v>
      </c>
      <c r="K112" s="85">
        <v>43277</v>
      </c>
    </row>
    <row r="113" spans="1:11" ht="15" customHeight="1">
      <c r="A113" s="204"/>
      <c r="B113" s="160"/>
      <c r="C113" s="86"/>
      <c r="D113" s="194"/>
      <c r="E113" s="195"/>
      <c r="F113" s="86"/>
      <c r="G113" s="194"/>
      <c r="H113" s="195"/>
      <c r="I113" s="228" t="s">
        <v>166</v>
      </c>
      <c r="J113" s="229"/>
      <c r="K113" s="85"/>
    </row>
    <row r="114" spans="1:11" ht="15" customHeight="1">
      <c r="A114" s="205" t="str">
        <f>"第"&amp;M1-2015&amp;"回全日本中学女子軟式野球大会"</f>
        <v>第3回全日本中学女子軟式野球大会</v>
      </c>
      <c r="B114" s="160" t="s">
        <v>167</v>
      </c>
      <c r="C114" s="86"/>
      <c r="D114" s="194"/>
      <c r="E114" s="195"/>
      <c r="F114" s="230" t="s">
        <v>162</v>
      </c>
      <c r="G114" s="231" t="str">
        <f>G110</f>
        <v>8/18～19</v>
      </c>
      <c r="H114" s="131">
        <f>H110</f>
        <v>43315</v>
      </c>
      <c r="I114" s="226" t="s">
        <v>168</v>
      </c>
      <c r="J114" s="227" t="s">
        <v>169</v>
      </c>
      <c r="K114" s="85">
        <v>43266</v>
      </c>
    </row>
    <row r="115" spans="1:11" ht="15" customHeight="1" thickBot="1">
      <c r="A115" s="40"/>
      <c r="B115" s="41"/>
      <c r="C115" s="182"/>
      <c r="D115" s="232"/>
      <c r="E115" s="233"/>
      <c r="F115" s="234" t="s">
        <v>166</v>
      </c>
      <c r="G115" s="235"/>
      <c r="H115" s="236"/>
      <c r="I115" s="234" t="s">
        <v>166</v>
      </c>
      <c r="J115" s="235"/>
      <c r="K115" s="208"/>
    </row>
    <row r="116" ht="14.25" thickTop="1"/>
  </sheetData>
  <sheetProtection/>
  <mergeCells count="423">
    <mergeCell ref="K114:K115"/>
    <mergeCell ref="F115:G115"/>
    <mergeCell ref="I115:J115"/>
    <mergeCell ref="G112:G113"/>
    <mergeCell ref="H112:H113"/>
    <mergeCell ref="K112:K113"/>
    <mergeCell ref="I113:J113"/>
    <mergeCell ref="A114:A115"/>
    <mergeCell ref="B114:B115"/>
    <mergeCell ref="C114:C115"/>
    <mergeCell ref="D114:D115"/>
    <mergeCell ref="E114:E115"/>
    <mergeCell ref="H114:H115"/>
    <mergeCell ref="H110:H111"/>
    <mergeCell ref="I110:I111"/>
    <mergeCell ref="J110:J111"/>
    <mergeCell ref="K110:K111"/>
    <mergeCell ref="A112:A113"/>
    <mergeCell ref="B112:B113"/>
    <mergeCell ref="C112:C113"/>
    <mergeCell ref="D112:D113"/>
    <mergeCell ref="E112:E113"/>
    <mergeCell ref="F112:F113"/>
    <mergeCell ref="A110:A111"/>
    <mergeCell ref="C110:C111"/>
    <mergeCell ref="D110:D111"/>
    <mergeCell ref="E110:E111"/>
    <mergeCell ref="F110:F111"/>
    <mergeCell ref="G110:G111"/>
    <mergeCell ref="A107:A109"/>
    <mergeCell ref="B107:B109"/>
    <mergeCell ref="C107:E108"/>
    <mergeCell ref="F107:H108"/>
    <mergeCell ref="I107:K107"/>
    <mergeCell ref="I108:K108"/>
    <mergeCell ref="G103:G104"/>
    <mergeCell ref="H103:H104"/>
    <mergeCell ref="I103:I104"/>
    <mergeCell ref="J103:J104"/>
    <mergeCell ref="K103:K104"/>
    <mergeCell ref="A106:K106"/>
    <mergeCell ref="A103:A104"/>
    <mergeCell ref="B103:B104"/>
    <mergeCell ref="C103:C104"/>
    <mergeCell ref="D103:D104"/>
    <mergeCell ref="E103:E104"/>
    <mergeCell ref="F103:F104"/>
    <mergeCell ref="F101:F102"/>
    <mergeCell ref="G101:G102"/>
    <mergeCell ref="H101:H102"/>
    <mergeCell ref="I101:I102"/>
    <mergeCell ref="J101:J102"/>
    <mergeCell ref="K101:K102"/>
    <mergeCell ref="G99:G100"/>
    <mergeCell ref="H99:H100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E99:E100"/>
    <mergeCell ref="F99:F100"/>
    <mergeCell ref="A96:A98"/>
    <mergeCell ref="B96:B98"/>
    <mergeCell ref="C96:E97"/>
    <mergeCell ref="F96:H97"/>
    <mergeCell ref="I96:K96"/>
    <mergeCell ref="I97:K97"/>
    <mergeCell ref="G92:G93"/>
    <mergeCell ref="H92:H93"/>
    <mergeCell ref="I92:I93"/>
    <mergeCell ref="J92:J93"/>
    <mergeCell ref="K92:K93"/>
    <mergeCell ref="A95:K95"/>
    <mergeCell ref="H90:H91"/>
    <mergeCell ref="I90:I91"/>
    <mergeCell ref="J90:J91"/>
    <mergeCell ref="K90:K91"/>
    <mergeCell ref="A92:A93"/>
    <mergeCell ref="B92:B93"/>
    <mergeCell ref="C92:C93"/>
    <mergeCell ref="D92:D93"/>
    <mergeCell ref="E92:E93"/>
    <mergeCell ref="F92:F93"/>
    <mergeCell ref="I88:I89"/>
    <mergeCell ref="J88:J89"/>
    <mergeCell ref="K88:K89"/>
    <mergeCell ref="A90:A91"/>
    <mergeCell ref="B90:B91"/>
    <mergeCell ref="C90:C91"/>
    <mergeCell ref="D90:D91"/>
    <mergeCell ref="E90:E91"/>
    <mergeCell ref="F90:F91"/>
    <mergeCell ref="G90:G91"/>
    <mergeCell ref="J86:J87"/>
    <mergeCell ref="K86:K87"/>
    <mergeCell ref="A88:A89"/>
    <mergeCell ref="B88:B89"/>
    <mergeCell ref="C88:C89"/>
    <mergeCell ref="D88:D89"/>
    <mergeCell ref="E88:E89"/>
    <mergeCell ref="F88:F89"/>
    <mergeCell ref="G88:G89"/>
    <mergeCell ref="H88:H89"/>
    <mergeCell ref="K84:K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H82:H83"/>
    <mergeCell ref="I82:I83"/>
    <mergeCell ref="J82:J83"/>
    <mergeCell ref="K82:K83"/>
    <mergeCell ref="A84:A85"/>
    <mergeCell ref="B84:B85"/>
    <mergeCell ref="C84:E85"/>
    <mergeCell ref="H84:H85"/>
    <mergeCell ref="I84:I85"/>
    <mergeCell ref="J84:J85"/>
    <mergeCell ref="A82:A83"/>
    <mergeCell ref="B82:B83"/>
    <mergeCell ref="C82:C83"/>
    <mergeCell ref="E82:E83"/>
    <mergeCell ref="F82:F83"/>
    <mergeCell ref="G82:G83"/>
    <mergeCell ref="K75:K76"/>
    <mergeCell ref="A78:K78"/>
    <mergeCell ref="A79:A81"/>
    <mergeCell ref="B79:B81"/>
    <mergeCell ref="C79:E80"/>
    <mergeCell ref="F79:H80"/>
    <mergeCell ref="I79:K79"/>
    <mergeCell ref="I80:K80"/>
    <mergeCell ref="G73:G74"/>
    <mergeCell ref="H73:H74"/>
    <mergeCell ref="I74:K74"/>
    <mergeCell ref="A75:A76"/>
    <mergeCell ref="B75:B76"/>
    <mergeCell ref="C75:C76"/>
    <mergeCell ref="D75:D76"/>
    <mergeCell ref="E75:E76"/>
    <mergeCell ref="I75:I76"/>
    <mergeCell ref="J75:J76"/>
    <mergeCell ref="A73:A74"/>
    <mergeCell ref="B73:B74"/>
    <mergeCell ref="C73:C74"/>
    <mergeCell ref="D73:D74"/>
    <mergeCell ref="E73:E74"/>
    <mergeCell ref="F73:F74"/>
    <mergeCell ref="F71:F72"/>
    <mergeCell ref="G71:G72"/>
    <mergeCell ref="H71:H72"/>
    <mergeCell ref="I71:I72"/>
    <mergeCell ref="J71:J72"/>
    <mergeCell ref="K71:K72"/>
    <mergeCell ref="G69:G70"/>
    <mergeCell ref="H69:H70"/>
    <mergeCell ref="I69:I70"/>
    <mergeCell ref="J69:J70"/>
    <mergeCell ref="K69:K70"/>
    <mergeCell ref="A71:A72"/>
    <mergeCell ref="B71:B72"/>
    <mergeCell ref="C71:C72"/>
    <mergeCell ref="D71:D72"/>
    <mergeCell ref="E71:E72"/>
    <mergeCell ref="H67:H68"/>
    <mergeCell ref="I67:I68"/>
    <mergeCell ref="J67:J68"/>
    <mergeCell ref="K67:K68"/>
    <mergeCell ref="A69:A70"/>
    <mergeCell ref="B69:B70"/>
    <mergeCell ref="C69:C70"/>
    <mergeCell ref="D69:D70"/>
    <mergeCell ref="E69:E70"/>
    <mergeCell ref="F69:F70"/>
    <mergeCell ref="I65:I66"/>
    <mergeCell ref="J65:J66"/>
    <mergeCell ref="K65:K66"/>
    <mergeCell ref="A67:A68"/>
    <mergeCell ref="B67:B68"/>
    <mergeCell ref="C67:C68"/>
    <mergeCell ref="D67:D68"/>
    <mergeCell ref="E67:E68"/>
    <mergeCell ref="F67:F68"/>
    <mergeCell ref="G67:G68"/>
    <mergeCell ref="J63:J64"/>
    <mergeCell ref="K63:K64"/>
    <mergeCell ref="A65:A66"/>
    <mergeCell ref="B65:B66"/>
    <mergeCell ref="C65:C66"/>
    <mergeCell ref="D65:D66"/>
    <mergeCell ref="E65:E66"/>
    <mergeCell ref="F65:F66"/>
    <mergeCell ref="G65:G66"/>
    <mergeCell ref="H65:H66"/>
    <mergeCell ref="I61:K61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H56:H57"/>
    <mergeCell ref="I56:I57"/>
    <mergeCell ref="J56:J57"/>
    <mergeCell ref="K56:K57"/>
    <mergeCell ref="A59:K59"/>
    <mergeCell ref="A60:A62"/>
    <mergeCell ref="B60:B62"/>
    <mergeCell ref="C60:E61"/>
    <mergeCell ref="F60:H61"/>
    <mergeCell ref="I60:K60"/>
    <mergeCell ref="J53:J54"/>
    <mergeCell ref="K53:K54"/>
    <mergeCell ref="A55:K55"/>
    <mergeCell ref="A56:A57"/>
    <mergeCell ref="B56:B57"/>
    <mergeCell ref="C56:C57"/>
    <mergeCell ref="D56:D57"/>
    <mergeCell ref="E56:E57"/>
    <mergeCell ref="F56:F57"/>
    <mergeCell ref="G56:G57"/>
    <mergeCell ref="K51:K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G49:G50"/>
    <mergeCell ref="H49:H50"/>
    <mergeCell ref="I49:I50"/>
    <mergeCell ref="J49:J50"/>
    <mergeCell ref="K49:K50"/>
    <mergeCell ref="A51:A52"/>
    <mergeCell ref="B51:B52"/>
    <mergeCell ref="C51:H52"/>
    <mergeCell ref="I51:I52"/>
    <mergeCell ref="J51:J52"/>
    <mergeCell ref="I46:I47"/>
    <mergeCell ref="J46:J47"/>
    <mergeCell ref="K46:K47"/>
    <mergeCell ref="A48:K48"/>
    <mergeCell ref="A49:A50"/>
    <mergeCell ref="B49:B50"/>
    <mergeCell ref="C49:C50"/>
    <mergeCell ref="D49:D50"/>
    <mergeCell ref="E49:E50"/>
    <mergeCell ref="F49:F50"/>
    <mergeCell ref="J44:J45"/>
    <mergeCell ref="K44:K45"/>
    <mergeCell ref="A46:A47"/>
    <mergeCell ref="B46:B47"/>
    <mergeCell ref="C46:C47"/>
    <mergeCell ref="D46:D47"/>
    <mergeCell ref="E46:E47"/>
    <mergeCell ref="F46:F47"/>
    <mergeCell ref="G46:G47"/>
    <mergeCell ref="H46:H47"/>
    <mergeCell ref="A43:K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39:K39"/>
    <mergeCell ref="A40:A42"/>
    <mergeCell ref="B40:B42"/>
    <mergeCell ref="C40:E41"/>
    <mergeCell ref="F40:H41"/>
    <mergeCell ref="I40:K40"/>
    <mergeCell ref="I41:K41"/>
    <mergeCell ref="F37:F38"/>
    <mergeCell ref="G37:G38"/>
    <mergeCell ref="H37:H38"/>
    <mergeCell ref="I37:I38"/>
    <mergeCell ref="J37:J38"/>
    <mergeCell ref="K37:K38"/>
    <mergeCell ref="G35:G36"/>
    <mergeCell ref="H35:H36"/>
    <mergeCell ref="I35:I36"/>
    <mergeCell ref="J35:J36"/>
    <mergeCell ref="K35:K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H30:H31"/>
    <mergeCell ref="I30:I31"/>
    <mergeCell ref="J30:J31"/>
    <mergeCell ref="K30:K31"/>
    <mergeCell ref="A32:K32"/>
    <mergeCell ref="A33:A34"/>
    <mergeCell ref="B33:B34"/>
    <mergeCell ref="C33:C34"/>
    <mergeCell ref="D33:D34"/>
    <mergeCell ref="E33:E34"/>
    <mergeCell ref="B30:B31"/>
    <mergeCell ref="C30:C31"/>
    <mergeCell ref="D30:D31"/>
    <mergeCell ref="E30:E31"/>
    <mergeCell ref="F30:F31"/>
    <mergeCell ref="G30:G31"/>
    <mergeCell ref="F28:F29"/>
    <mergeCell ref="G28:G29"/>
    <mergeCell ref="H28:H29"/>
    <mergeCell ref="I28:I29"/>
    <mergeCell ref="J28:J29"/>
    <mergeCell ref="K28:K29"/>
    <mergeCell ref="G26:G27"/>
    <mergeCell ref="H26:H27"/>
    <mergeCell ref="I26:I27"/>
    <mergeCell ref="J26:J27"/>
    <mergeCell ref="K26:K27"/>
    <mergeCell ref="A28:A31"/>
    <mergeCell ref="B28:B29"/>
    <mergeCell ref="C28:C29"/>
    <mergeCell ref="D28:D29"/>
    <mergeCell ref="E28:E29"/>
    <mergeCell ref="G24:G25"/>
    <mergeCell ref="H24:H25"/>
    <mergeCell ref="I24:I25"/>
    <mergeCell ref="J24:J25"/>
    <mergeCell ref="K24:K25"/>
    <mergeCell ref="B26:B27"/>
    <mergeCell ref="C26:C27"/>
    <mergeCell ref="D26:D27"/>
    <mergeCell ref="E26:E27"/>
    <mergeCell ref="F26:F27"/>
    <mergeCell ref="I21:I22"/>
    <mergeCell ref="J21:J22"/>
    <mergeCell ref="K21:K22"/>
    <mergeCell ref="A23:K23"/>
    <mergeCell ref="A24:A27"/>
    <mergeCell ref="B24:B25"/>
    <mergeCell ref="C24:C25"/>
    <mergeCell ref="D24:D25"/>
    <mergeCell ref="E24:E25"/>
    <mergeCell ref="F24:F25"/>
    <mergeCell ref="H19:H20"/>
    <mergeCell ref="I19:I20"/>
    <mergeCell ref="J19:J20"/>
    <mergeCell ref="K19:K20"/>
    <mergeCell ref="A21:A22"/>
    <mergeCell ref="B21:B22"/>
    <mergeCell ref="C21:E22"/>
    <mergeCell ref="F21:F22"/>
    <mergeCell ref="G21:G22"/>
    <mergeCell ref="H21:H22"/>
    <mergeCell ref="I17:I18"/>
    <mergeCell ref="J17:J18"/>
    <mergeCell ref="K17:K18"/>
    <mergeCell ref="A19:A20"/>
    <mergeCell ref="B19:B20"/>
    <mergeCell ref="C19:C20"/>
    <mergeCell ref="D19:D20"/>
    <mergeCell ref="E19:E20"/>
    <mergeCell ref="F19:F20"/>
    <mergeCell ref="G19:G20"/>
    <mergeCell ref="J15:J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A14:K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6:B7"/>
    <mergeCell ref="A8:B8"/>
    <mergeCell ref="A10:K10"/>
    <mergeCell ref="A11:A13"/>
    <mergeCell ref="B11:B13"/>
    <mergeCell ref="C11:E12"/>
    <mergeCell ref="F11:H12"/>
    <mergeCell ref="I11:K11"/>
    <mergeCell ref="I12:K12"/>
    <mergeCell ref="A1:K1"/>
    <mergeCell ref="A3:K3"/>
    <mergeCell ref="A4:B5"/>
    <mergeCell ref="C4:E4"/>
    <mergeCell ref="F4:H4"/>
    <mergeCell ref="I4:K4"/>
  </mergeCells>
  <printOptions horizontalCentered="1"/>
  <pageMargins left="0.3937007874015748" right="0.3937007874015748" top="0.5905511811023623" bottom="0.1968503937007874" header="0.31496062992125984" footer="0.1968503937007874"/>
  <pageSetup horizontalDpi="600" verticalDpi="600" orientation="landscape" paperSize="9" scale="95" r:id="rId1"/>
  <rowBreaks count="2" manualBreakCount="2">
    <brk id="38" max="10" man="1"/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佐賀市</cp:lastModifiedBy>
  <dcterms:created xsi:type="dcterms:W3CDTF">2018-02-13T06:40:52Z</dcterms:created>
  <dcterms:modified xsi:type="dcterms:W3CDTF">2018-02-13T06:41:49Z</dcterms:modified>
  <cp:category/>
  <cp:version/>
  <cp:contentType/>
  <cp:contentStatus/>
</cp:coreProperties>
</file>